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48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<sst xmlns="http://schemas.openxmlformats.org/spreadsheetml/2006/main" count="197" uniqueCount="164">
  <si>
    <t>КБК</t>
  </si>
  <si>
    <t>ДОХОДЫ</t>
  </si>
  <si>
    <t xml:space="preserve">План на </t>
  </si>
  <si>
    <t>Налог на доходы физ лиц</t>
  </si>
  <si>
    <t>Единый налог на вмен.дох.</t>
  </si>
  <si>
    <t>Земельный налог</t>
  </si>
  <si>
    <t>в т.ч. земли с/хназначения</t>
  </si>
  <si>
    <t>государств.пошлина</t>
  </si>
  <si>
    <t>Прочие штрафы</t>
  </si>
  <si>
    <t>Прочие ненал.доходы</t>
  </si>
  <si>
    <t>родительская плата</t>
  </si>
  <si>
    <t>ВСЕГО ДОХОДОВ</t>
  </si>
  <si>
    <t>арендная.плата земли гор.поселков</t>
  </si>
  <si>
    <t>Налог на имущество организаций</t>
  </si>
  <si>
    <t>Штрафные санкции,возмещение ущерба</t>
  </si>
  <si>
    <t>НАЛОГИ НА СОВОКУПНЫЙ ДОХОД</t>
  </si>
  <si>
    <t>Единый сельскохозяйственный налог</t>
  </si>
  <si>
    <t>НАЛОГ НА ИМУЩЕСТВО</t>
  </si>
  <si>
    <t>ДОХОДЫ ОТ ИСПОЛЬЗОВАНИЯ ИМУЩЕСТВА</t>
  </si>
  <si>
    <t>000 1 05 00000 00 0000 000</t>
  </si>
  <si>
    <t>182 1 05 01000 01 0000 110</t>
  </si>
  <si>
    <t>182 1 05 020000 01 0000 110</t>
  </si>
  <si>
    <t>182 1 05 03011 01 0000 110</t>
  </si>
  <si>
    <t>182 1 06 02000 0000 110</t>
  </si>
  <si>
    <t>182 1 06 06010 03 0000 110</t>
  </si>
  <si>
    <t>000 1 08 01000 01 0000 110</t>
  </si>
  <si>
    <t>000 1 11 00000 00 0000 000</t>
  </si>
  <si>
    <t>000 1 11 05023 03 0000 120</t>
  </si>
  <si>
    <t>000 1 16 00000 00 0000 000</t>
  </si>
  <si>
    <t>0001 16 30003 03 0000 140</t>
  </si>
  <si>
    <t>000 3 03 02030 03 0000 180</t>
  </si>
  <si>
    <t>000 1 08 03010 01 0000 110</t>
  </si>
  <si>
    <t>Единый налог,взимаемый в связи с примен.упрощ.</t>
  </si>
  <si>
    <t>000 1 08 04000 01 0000 110</t>
  </si>
  <si>
    <t>справки</t>
  </si>
  <si>
    <t>субсидии сельхозпредприятий</t>
  </si>
  <si>
    <t>Безвозмездные поступления.</t>
  </si>
  <si>
    <t>Государств.пошлина</t>
  </si>
  <si>
    <t>Субвенции от других бюджетов БС РФ- всего</t>
  </si>
  <si>
    <t xml:space="preserve"> ДОХОДЫ собственные</t>
  </si>
  <si>
    <t>Субвенции по оплате жилья</t>
  </si>
  <si>
    <t>033 1 17 05000 00 0000 180</t>
  </si>
  <si>
    <t>Субсидии от других бюджетов</t>
  </si>
  <si>
    <t>0002 02 04000 00 0000 151</t>
  </si>
  <si>
    <t xml:space="preserve">Прочие субсидии </t>
  </si>
  <si>
    <t>000 2 02 04000 00 0000151</t>
  </si>
  <si>
    <t xml:space="preserve">Прочие субсидии , зачисляемые в бюджет поселения </t>
  </si>
  <si>
    <t>000 2 02 04930 10 0000 151</t>
  </si>
  <si>
    <t>182 1 06 01030 10 0000 110</t>
  </si>
  <si>
    <t>182 1 06 06013 10 0000 110</t>
  </si>
  <si>
    <t>033 1 17 05050 10 0000 180</t>
  </si>
  <si>
    <t>Факт</t>
  </si>
  <si>
    <t>на 1.04.06.</t>
  </si>
  <si>
    <t>%</t>
  </si>
  <si>
    <t>Сначало</t>
  </si>
  <si>
    <t>года</t>
  </si>
  <si>
    <t>18210904050032000110</t>
  </si>
  <si>
    <t>182 109 04000 02 0000 110</t>
  </si>
  <si>
    <t>Налоги на имущество</t>
  </si>
  <si>
    <t>182 1 01 02021 011000 110</t>
  </si>
  <si>
    <t>182 101 02022 01 0000 110</t>
  </si>
  <si>
    <t>Налог на доходы физ лиц с дох.поп.</t>
  </si>
  <si>
    <t>182 101 0202 2 01 1000 110</t>
  </si>
  <si>
    <t>182 101 02040 01 0000 110</t>
  </si>
  <si>
    <t>182 1 06 00000 00 0000 000</t>
  </si>
  <si>
    <t>Налог на имущество физических лиц</t>
  </si>
  <si>
    <t>182 106 01030 10 2000 110</t>
  </si>
  <si>
    <t>182 109 04050 03 1000 110</t>
  </si>
  <si>
    <t>182 1 09 04050 03 2000 110</t>
  </si>
  <si>
    <t>182 109 00000 00 0000 000</t>
  </si>
  <si>
    <t>033 1 17 01050 10 0000 180</t>
  </si>
  <si>
    <t>000 3 00 00000 00 0000 000</t>
  </si>
  <si>
    <t>Доходы от предпри. И иной прин.дох деятель-ти</t>
  </si>
  <si>
    <t>182 106 01030 10 1000 110</t>
  </si>
  <si>
    <t>Задолженность по возник. Налог. Иобязател.</t>
  </si>
  <si>
    <t>Земельный налогпо обязат.возник.на 01.01. 06.</t>
  </si>
  <si>
    <t>182 1 06 06023 10 1000 110</t>
  </si>
  <si>
    <t>182 1 06 06023 10 2000 110</t>
  </si>
  <si>
    <t xml:space="preserve">182 109 04050 10 2000 110 </t>
  </si>
  <si>
    <t>0002 02 04999 10 0000 151</t>
  </si>
  <si>
    <t xml:space="preserve">182 109 04050 10 1000 110 </t>
  </si>
  <si>
    <t>182 1 01 02021 014000 110</t>
  </si>
  <si>
    <t>182 105 03000011000 110</t>
  </si>
  <si>
    <t>2008г.</t>
  </si>
  <si>
    <t>План</t>
  </si>
  <si>
    <t>Поступило</t>
  </si>
  <si>
    <t>Ожидаем.</t>
  </si>
  <si>
    <t xml:space="preserve">Итого </t>
  </si>
  <si>
    <t>за 2008 г.</t>
  </si>
  <si>
    <t>Дефицит</t>
  </si>
  <si>
    <t>Расходы</t>
  </si>
  <si>
    <t>159 2 02 02940 10 0000 152</t>
  </si>
  <si>
    <t>Налог на доходы физических лиц</t>
  </si>
  <si>
    <t xml:space="preserve">Арендная.плата земли </t>
  </si>
  <si>
    <t>Неналоговые доходы</t>
  </si>
  <si>
    <t>НАЛОГИ НА ПРИБЫЛЬ, ДОХОДЫ</t>
  </si>
  <si>
    <t>Прочие неналоговые доходы бюджетов поселений</t>
  </si>
  <si>
    <t>Доходы от продажи услуг, оказываемых учреждениями, находящихся  в ведении 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</si>
  <si>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РФ.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</si>
  <si>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предпринимателей.</t>
  </si>
  <si>
    <t>Доходы от использования имущества, находящегося в государственной и муниципальной собственности</t>
  </si>
  <si>
    <t>Прочие субсидии, зачисл. в бюджет поселения</t>
  </si>
  <si>
    <t>Возврат остатков субсидий, субвенций и иных межбюджетных трансфертов</t>
  </si>
  <si>
    <t xml:space="preserve">Арендная плата земли </t>
  </si>
  <si>
    <t xml:space="preserve">                                          Приложение № 2</t>
  </si>
  <si>
    <t>182 1 00 00000 10 0000 000</t>
  </si>
  <si>
    <t>182 1 01 00000 10 0000 000</t>
  </si>
  <si>
    <t>182 1 01 02000 10 0000 110</t>
  </si>
  <si>
    <t>182 1 01 02020 10 0000 110</t>
  </si>
  <si>
    <t>182 1 01 02021 10 0000 110</t>
  </si>
  <si>
    <t>182 1 05 03000 10 10000 110</t>
  </si>
  <si>
    <t>182 1 06 01030 10 1000 110</t>
  </si>
  <si>
    <t>182 1 06 01030 10 2000 110</t>
  </si>
  <si>
    <t>182 1 06 06000 10 0000 110</t>
  </si>
  <si>
    <t>124 1 11 00000 10 0000 000</t>
  </si>
  <si>
    <t>124 1 11 05013 10 0000 120</t>
  </si>
  <si>
    <t>124 1 11 05025 10 0000 120</t>
  </si>
  <si>
    <t>124 1 13 01995 10 0000 130</t>
  </si>
  <si>
    <t>124 1 17 00000 10 0000 000</t>
  </si>
  <si>
    <t>124 1 17 05050 10 0000 180</t>
  </si>
  <si>
    <t>146 2 02 04000 10 0000 151</t>
  </si>
  <si>
    <t>146 2 02 02999 10 0000 151</t>
  </si>
  <si>
    <t>146 2 19 05000 10 0000 151</t>
  </si>
  <si>
    <t>124 1 14 06013 10 0000 430</t>
  </si>
  <si>
    <t>Доходы от продажи земельных участков,</t>
  </si>
  <si>
    <t>на 2016 г.</t>
  </si>
  <si>
    <t>Глава МО "Середкино"                                И.А. Середкина</t>
  </si>
  <si>
    <t>на 2017 г.</t>
  </si>
  <si>
    <t xml:space="preserve">182 1 03 00000 10 0000 000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</si>
  <si>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</si>
  <si>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</si>
  <si>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182 1 03 02230 10 0000 110</t>
  </si>
  <si>
    <t xml:space="preserve"> 182 1 03 02240 10 0000 110</t>
  </si>
  <si>
    <t xml:space="preserve"> 182 1 03 02250 10 0000 110</t>
  </si>
  <si>
    <t xml:space="preserve"> 182 1 03 02260 10 0000 110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</si>
  <si>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</si>
  <si>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</si>
  <si>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</si>
  <si>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</si>
  <si>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                                     </t>
  </si>
  <si>
    <t>182 1 06 06033 10 1000 110</t>
  </si>
  <si>
    <t>182 1 06 06033 10 2000 110</t>
  </si>
  <si>
    <t>182 1 06 06043 10 1000 110</t>
  </si>
  <si>
    <t>146 2 02 15001 10 0000 150</t>
  </si>
  <si>
    <t>146 2 00 00000 00 0000 150</t>
  </si>
  <si>
    <t>146 2 02 30024 10 0000 150</t>
  </si>
  <si>
    <t>146 2 02 35118 10 0000 150</t>
  </si>
  <si>
    <t>146  2 02 29999 10 0000 150</t>
  </si>
  <si>
    <t>146 2 02 49999 10 0000 150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</si>
  <si>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</si>
  <si>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</si>
  <si>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</si>
  <si>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</si>
  <si>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</si>
  <si>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>План на 2022 г.</t>
  </si>
  <si>
    <t>в том числе из областного бюджета</t>
  </si>
  <si>
    <t xml:space="preserve">                      из местного бюджета</t>
  </si>
  <si>
    <t xml:space="preserve">146 2 02 30000 10 0000 150 </t>
  </si>
  <si>
    <t>Прочие межбюджетные трансферты общего характера</t>
  </si>
  <si>
    <t xml:space="preserve">  Прогноз    поступления доходов по МО "Середкино" на 2021 году и плановый период 2022-2023 гг.</t>
  </si>
  <si>
    <t>на 2021 г.</t>
  </si>
  <si>
    <t>План на 2023 г.</t>
  </si>
  <si>
    <t>"О проекте  бюджета  МО "Середкино"на 2021 год и плановый период 2022-2023 гг.</t>
  </si>
  <si>
    <t xml:space="preserve">                  к решению Думы № 296 от 12.11.2020  г.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</si>
</sst>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%"/>
    <numFmt numFmtId="191" formatCode="_-* #,##0.0_р_._-;\-* #,##0.0_р_._-;_-* &quot;-&quot;??_р_._-;_-@_-"/>
    <numFmt numFmtId="192" formatCode="_-* #,##0.0_р_._-;\-* #,##0.0_р_._-;_-* &quot;-&quot;?_р_._-;_-@_-"/>
    <numFmt numFmtId="193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84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84" fontId="5" fillId="0" borderId="15" xfId="0" applyNumberFormat="1" applyFont="1" applyBorder="1" applyAlignment="1">
      <alignment/>
    </xf>
    <xf numFmtId="184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4" fontId="6" fillId="0" borderId="0" xfId="0" applyNumberFormat="1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4" fontId="4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6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84" fontId="5" fillId="0" borderId="21" xfId="0" applyNumberFormat="1" applyFont="1" applyBorder="1" applyAlignment="1">
      <alignment/>
    </xf>
    <xf numFmtId="184" fontId="5" fillId="0" borderId="15" xfId="0" applyNumberFormat="1" applyFont="1" applyBorder="1" applyAlignment="1">
      <alignment/>
    </xf>
    <xf numFmtId="184" fontId="6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/>
    </xf>
    <xf numFmtId="184" fontId="6" fillId="0" borderId="28" xfId="0" applyNumberFormat="1" applyFont="1" applyBorder="1" applyAlignment="1">
      <alignment/>
    </xf>
    <xf numFmtId="0" fontId="5" fillId="0" borderId="10" xfId="0" applyFont="1" applyBorder="1" applyAlignment="1">
      <alignment/>
    </xf>
    <xf numFmtId="184" fontId="4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4" fontId="5" fillId="0" borderId="13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" fontId="6" fillId="0" borderId="28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84" fontId="5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184" fontId="6" fillId="0" borderId="29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 horizontal="right"/>
    </xf>
    <xf numFmtId="1" fontId="6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184" fontId="5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center"/>
    </xf>
    <xf numFmtId="184" fontId="6" fillId="0" borderId="31" xfId="0" applyNumberFormat="1" applyFont="1" applyBorder="1" applyAlignment="1">
      <alignment/>
    </xf>
    <xf numFmtId="184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/>
    </xf>
    <xf numFmtId="1" fontId="5" fillId="0" borderId="28" xfId="0" applyNumberFormat="1" applyFont="1" applyBorder="1" applyAlignment="1">
      <alignment/>
    </xf>
    <xf numFmtId="184" fontId="5" fillId="0" borderId="35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184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84" fontId="4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184" fontId="6" fillId="0" borderId="15" xfId="0" applyNumberFormat="1" applyFont="1" applyBorder="1" applyAlignment="1">
      <alignment/>
    </xf>
    <xf numFmtId="184" fontId="6" fillId="0" borderId="28" xfId="0" applyNumberFormat="1" applyFont="1" applyBorder="1" applyAlignment="1">
      <alignment/>
    </xf>
    <xf numFmtId="0" fontId="6" fillId="0" borderId="27" xfId="0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7" fillId="0" borderId="1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84" fontId="6" fillId="0" borderId="38" xfId="0" applyNumberFormat="1" applyFont="1" applyBorder="1" applyAlignment="1">
      <alignment/>
    </xf>
    <xf numFmtId="184" fontId="5" fillId="0" borderId="38" xfId="0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184" fontId="6" fillId="0" borderId="38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84" fontId="5" fillId="0" borderId="39" xfId="0" applyNumberFormat="1" applyFont="1" applyBorder="1" applyAlignment="1">
      <alignment/>
    </xf>
    <xf numFmtId="184" fontId="6" fillId="0" borderId="40" xfId="0" applyNumberFormat="1" applyFont="1" applyBorder="1" applyAlignment="1">
      <alignment/>
    </xf>
    <xf numFmtId="1" fontId="6" fillId="0" borderId="41" xfId="0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184" fontId="6" fillId="0" borderId="28" xfId="0" applyNumberFormat="1" applyFont="1" applyBorder="1" applyAlignment="1">
      <alignment horizontal="right"/>
    </xf>
    <xf numFmtId="184" fontId="5" fillId="0" borderId="28" xfId="0" applyNumberFormat="1" applyFon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132"/>
  <sheetViews>
    <sheetView tabSelected="1" zoomScalePageLayoutView="0" workbookViewId="0" topLeftCell="A13">
      <selection activeCell="B14" sqref="B14:T14"/>
    </sheetView>
  </sheetViews>
  <sheetFormatPr defaultColWidth="9.00390625" defaultRowHeight="12.75"/>
  <cols>
    <col min="1" max="1" width="21.375" style="0" customWidth="1"/>
    <col min="2" max="2" width="38.125" style="0" customWidth="1"/>
    <col min="3" max="3" width="9.25390625" style="0" hidden="1" customWidth="1"/>
    <col min="4" max="4" width="10.25390625" style="0" hidden="1" customWidth="1"/>
    <col min="5" max="7" width="8.125" style="0" hidden="1" customWidth="1"/>
    <col min="8" max="8" width="7.25390625" style="0" hidden="1" customWidth="1"/>
    <col min="9" max="9" width="7.00390625" style="0" hidden="1" customWidth="1"/>
    <col min="10" max="10" width="0" style="0" hidden="1" customWidth="1"/>
    <col min="11" max="11" width="9.125" style="0" hidden="1" customWidth="1"/>
    <col min="12" max="12" width="10.125" style="0" hidden="1" customWidth="1"/>
    <col min="13" max="13" width="8.125" style="0" hidden="1" customWidth="1"/>
    <col min="14" max="14" width="9.125" style="0" customWidth="1"/>
    <col min="15" max="15" width="8.875" style="0" hidden="1" customWidth="1"/>
    <col min="16" max="16" width="8.375" style="0" hidden="1" customWidth="1"/>
    <col min="17" max="18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spans="4:8" ht="12.75" hidden="1">
      <c r="D6" s="1"/>
      <c r="E6" s="1"/>
      <c r="F6" s="1"/>
      <c r="G6" s="1"/>
      <c r="H6" s="1"/>
    </row>
    <row r="7" spans="3:7" ht="12.75" hidden="1">
      <c r="C7" s="1"/>
      <c r="D7" s="1"/>
      <c r="E7" s="1"/>
      <c r="F7" s="1"/>
      <c r="G7" s="1"/>
    </row>
    <row r="8" spans="3:7" ht="12.75" hidden="1">
      <c r="C8" s="1"/>
      <c r="D8" s="1"/>
      <c r="E8" s="1"/>
      <c r="F8" s="1"/>
      <c r="G8" s="1"/>
    </row>
    <row r="9" spans="3:7" ht="12.75" hidden="1">
      <c r="C9" s="1"/>
      <c r="D9" s="1"/>
      <c r="E9" s="1"/>
      <c r="F9" s="1"/>
      <c r="G9" s="1"/>
    </row>
    <row r="10" spans="3:7" ht="12.75" hidden="1">
      <c r="C10" s="1"/>
      <c r="D10" s="1"/>
      <c r="E10" s="1"/>
      <c r="F10" s="1"/>
      <c r="G10" s="1"/>
    </row>
    <row r="11" spans="4:8" ht="12.75" hidden="1">
      <c r="D11" s="1"/>
      <c r="E11" s="1"/>
      <c r="F11" s="1"/>
      <c r="G11" s="1"/>
      <c r="H11" s="1"/>
    </row>
    <row r="12" spans="3:7" ht="12.75" hidden="1">
      <c r="C12" s="1"/>
      <c r="D12" s="1"/>
      <c r="E12" s="1"/>
      <c r="F12" s="1"/>
      <c r="G12" s="1"/>
    </row>
    <row r="13" spans="2:20" ht="12.75" customHeight="1">
      <c r="B13" s="128" t="s">
        <v>104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2:20" ht="12.75" customHeight="1">
      <c r="B14" s="129" t="s">
        <v>163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ht="12.75" customHeight="1">
      <c r="A15" s="128" t="s">
        <v>162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2:18" ht="12.75">
      <c r="B16" s="130" t="s">
        <v>139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2:18" ht="12.7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20" ht="12.75">
      <c r="A18" s="131" t="s">
        <v>159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</row>
    <row r="19" spans="5:8" ht="13.5" thickBot="1">
      <c r="E19" s="1"/>
      <c r="F19" s="1"/>
      <c r="G19" s="1"/>
      <c r="H19" s="1"/>
    </row>
    <row r="20" spans="1:20" ht="12.75">
      <c r="A20" s="42" t="s">
        <v>0</v>
      </c>
      <c r="B20" s="43" t="s">
        <v>1</v>
      </c>
      <c r="C20" s="33" t="s">
        <v>2</v>
      </c>
      <c r="D20" s="30" t="s">
        <v>51</v>
      </c>
      <c r="E20" s="29" t="s">
        <v>53</v>
      </c>
      <c r="F20" s="30"/>
      <c r="G20" s="30"/>
      <c r="H20" s="31" t="s">
        <v>54</v>
      </c>
      <c r="I20" s="32" t="s">
        <v>53</v>
      </c>
      <c r="J20" s="33" t="s">
        <v>85</v>
      </c>
      <c r="K20" s="32"/>
      <c r="L20" s="32" t="s">
        <v>86</v>
      </c>
      <c r="M20" s="34" t="s">
        <v>87</v>
      </c>
      <c r="N20" s="42" t="s">
        <v>84</v>
      </c>
      <c r="O20" s="44" t="s">
        <v>84</v>
      </c>
      <c r="P20" s="45" t="s">
        <v>84</v>
      </c>
      <c r="Q20" s="42" t="s">
        <v>84</v>
      </c>
      <c r="R20" s="112" t="s">
        <v>84</v>
      </c>
      <c r="S20" s="126" t="s">
        <v>154</v>
      </c>
      <c r="T20" s="126" t="s">
        <v>161</v>
      </c>
    </row>
    <row r="21" spans="1:20" ht="13.5" thickBot="1">
      <c r="A21" s="46"/>
      <c r="B21" s="47"/>
      <c r="C21" s="40" t="s">
        <v>83</v>
      </c>
      <c r="D21" s="36" t="s">
        <v>52</v>
      </c>
      <c r="E21" s="35"/>
      <c r="F21" s="37"/>
      <c r="G21" s="37"/>
      <c r="H21" s="38" t="s">
        <v>55</v>
      </c>
      <c r="I21" s="39"/>
      <c r="J21" s="40" t="s">
        <v>83</v>
      </c>
      <c r="K21" s="39"/>
      <c r="L21" s="39"/>
      <c r="M21" s="41" t="s">
        <v>88</v>
      </c>
      <c r="N21" s="48" t="s">
        <v>160</v>
      </c>
      <c r="O21" s="36">
        <v>2010</v>
      </c>
      <c r="P21" s="49">
        <v>2011</v>
      </c>
      <c r="Q21" s="48" t="s">
        <v>125</v>
      </c>
      <c r="R21" s="113" t="s">
        <v>127</v>
      </c>
      <c r="S21" s="127"/>
      <c r="T21" s="127"/>
    </row>
    <row r="22" spans="1:20" ht="12.75">
      <c r="A22" s="14" t="s">
        <v>105</v>
      </c>
      <c r="B22" s="47" t="s">
        <v>39</v>
      </c>
      <c r="C22" s="51">
        <f>C23+C44+C50+C73+C78</f>
        <v>635600</v>
      </c>
      <c r="D22" s="52">
        <f>D23+D44</f>
        <v>15737.26</v>
      </c>
      <c r="E22" s="53">
        <v>2.52</v>
      </c>
      <c r="F22" s="53"/>
      <c r="G22" s="53"/>
      <c r="H22" s="54">
        <f>H23+H44+H58+H73</f>
        <v>244</v>
      </c>
      <c r="I22" s="54">
        <f>H22/C22%</f>
        <v>0.03838892385147892</v>
      </c>
      <c r="J22" s="55">
        <f>J23+J36+J50+J73</f>
        <v>126651.01000000001</v>
      </c>
      <c r="K22" s="56"/>
      <c r="L22" s="56">
        <f>L23+L44+L50+L73+L106</f>
        <v>609261.5</v>
      </c>
      <c r="M22" s="57">
        <f aca="true" t="shared" si="0" ref="M22:M37">J22+L22</f>
        <v>735912.51</v>
      </c>
      <c r="N22" s="58">
        <f>SUM(N23,N38,N43,N44,N50,N73,N77,N78)</f>
        <v>1275</v>
      </c>
      <c r="O22" s="58">
        <f aca="true" t="shared" si="1" ref="O22:T22">SUM(O23,O38,O43,O44,O50,O73,O77,O78)</f>
        <v>1244000</v>
      </c>
      <c r="P22" s="58">
        <f t="shared" si="1"/>
        <v>1274000</v>
      </c>
      <c r="Q22" s="58">
        <f t="shared" si="1"/>
        <v>1291.7</v>
      </c>
      <c r="R22" s="58">
        <f t="shared" si="1"/>
        <v>1291.7</v>
      </c>
      <c r="S22" s="58">
        <f t="shared" si="1"/>
        <v>1315.1</v>
      </c>
      <c r="T22" s="58">
        <f t="shared" si="1"/>
        <v>1390</v>
      </c>
    </row>
    <row r="23" spans="1:20" ht="12.75">
      <c r="A23" s="61" t="s">
        <v>106</v>
      </c>
      <c r="B23" s="47" t="s">
        <v>95</v>
      </c>
      <c r="C23" s="51">
        <f>C25+C31</f>
        <v>180000</v>
      </c>
      <c r="D23" s="62">
        <f>D25+D26</f>
        <v>15262.4</v>
      </c>
      <c r="E23" s="53">
        <v>9.31</v>
      </c>
      <c r="F23" s="53"/>
      <c r="G23" s="53"/>
      <c r="H23" s="60">
        <f>H25+H29</f>
        <v>72.4</v>
      </c>
      <c r="I23" s="54">
        <f>H23/C23%</f>
        <v>0.04022222222222223</v>
      </c>
      <c r="J23" s="60">
        <f>J25+J27</f>
        <v>82876.04000000001</v>
      </c>
      <c r="K23" s="54"/>
      <c r="L23" s="54">
        <v>97135.5</v>
      </c>
      <c r="M23" s="57">
        <f t="shared" si="0"/>
        <v>180011.54</v>
      </c>
      <c r="N23" s="63">
        <v>315</v>
      </c>
      <c r="O23" s="63">
        <f aca="true" t="shared" si="2" ref="O23:T23">O24</f>
        <v>410000</v>
      </c>
      <c r="P23" s="63">
        <f t="shared" si="2"/>
        <v>440000</v>
      </c>
      <c r="Q23" s="63">
        <f t="shared" si="2"/>
        <v>302.5</v>
      </c>
      <c r="R23" s="63">
        <f t="shared" si="2"/>
        <v>291.5</v>
      </c>
      <c r="S23" s="63">
        <f t="shared" si="2"/>
        <v>315</v>
      </c>
      <c r="T23" s="63">
        <f t="shared" si="2"/>
        <v>320</v>
      </c>
    </row>
    <row r="24" spans="1:20" ht="12.75">
      <c r="A24" s="61" t="s">
        <v>107</v>
      </c>
      <c r="B24" s="12" t="s">
        <v>92</v>
      </c>
      <c r="C24" s="51">
        <f>C25+C31</f>
        <v>180000</v>
      </c>
      <c r="D24" s="52"/>
      <c r="E24" s="65"/>
      <c r="F24" s="65"/>
      <c r="G24" s="65"/>
      <c r="H24" s="60">
        <f>H25+H29</f>
        <v>72.4</v>
      </c>
      <c r="I24" s="54">
        <f>H24/C24%</f>
        <v>0.04022222222222223</v>
      </c>
      <c r="J24" s="60">
        <f>J25+J27</f>
        <v>82876.04000000001</v>
      </c>
      <c r="K24" s="54"/>
      <c r="L24" s="54">
        <v>97135.5</v>
      </c>
      <c r="M24" s="57">
        <f t="shared" si="0"/>
        <v>180011.54</v>
      </c>
      <c r="N24" s="63">
        <v>315</v>
      </c>
      <c r="O24" s="63">
        <f aca="true" t="shared" si="3" ref="O24:T24">O25+O37</f>
        <v>410000</v>
      </c>
      <c r="P24" s="63">
        <f t="shared" si="3"/>
        <v>440000</v>
      </c>
      <c r="Q24" s="63">
        <f t="shared" si="3"/>
        <v>302.5</v>
      </c>
      <c r="R24" s="63">
        <f t="shared" si="3"/>
        <v>291.5</v>
      </c>
      <c r="S24" s="63">
        <f t="shared" si="3"/>
        <v>315</v>
      </c>
      <c r="T24" s="63">
        <f t="shared" si="3"/>
        <v>320</v>
      </c>
    </row>
    <row r="25" spans="1:20" ht="34.5" customHeight="1">
      <c r="A25" s="66" t="s">
        <v>108</v>
      </c>
      <c r="B25" s="79" t="s">
        <v>98</v>
      </c>
      <c r="C25" s="67">
        <v>180000</v>
      </c>
      <c r="D25" s="68">
        <v>15262.4</v>
      </c>
      <c r="E25" s="53">
        <v>9.6</v>
      </c>
      <c r="F25" s="53"/>
      <c r="G25" s="53"/>
      <c r="H25" s="60">
        <v>71.9</v>
      </c>
      <c r="I25" s="54">
        <f>H25/C25%</f>
        <v>0.03994444444444445</v>
      </c>
      <c r="J25" s="60">
        <v>83500.13</v>
      </c>
      <c r="K25" s="54"/>
      <c r="L25" s="54">
        <v>97135.5</v>
      </c>
      <c r="M25" s="57">
        <f t="shared" si="0"/>
        <v>180635.63</v>
      </c>
      <c r="N25" s="93">
        <v>310</v>
      </c>
      <c r="O25" s="94">
        <v>205000</v>
      </c>
      <c r="P25" s="22">
        <v>220000</v>
      </c>
      <c r="Q25" s="93">
        <v>302.5</v>
      </c>
      <c r="R25" s="115">
        <v>291.5</v>
      </c>
      <c r="S25" s="54">
        <v>310</v>
      </c>
      <c r="T25" s="54">
        <v>315</v>
      </c>
    </row>
    <row r="26" spans="1:20" ht="12.75" hidden="1">
      <c r="A26" s="66" t="s">
        <v>59</v>
      </c>
      <c r="B26" s="64" t="s">
        <v>3</v>
      </c>
      <c r="C26" s="67">
        <v>0</v>
      </c>
      <c r="D26" s="69"/>
      <c r="E26" s="65"/>
      <c r="F26" s="65"/>
      <c r="G26" s="65"/>
      <c r="H26" s="60">
        <v>71.9</v>
      </c>
      <c r="I26" s="54"/>
      <c r="J26" s="60"/>
      <c r="K26" s="54"/>
      <c r="L26" s="54"/>
      <c r="M26" s="57">
        <f t="shared" si="0"/>
        <v>0</v>
      </c>
      <c r="N26" s="95"/>
      <c r="O26" s="94"/>
      <c r="P26" s="22"/>
      <c r="Q26" s="95"/>
      <c r="R26" s="116"/>
      <c r="S26" s="54"/>
      <c r="T26" s="54"/>
    </row>
    <row r="27" spans="1:20" ht="12.75" hidden="1">
      <c r="A27" s="66" t="s">
        <v>81</v>
      </c>
      <c r="B27" s="64" t="s">
        <v>3</v>
      </c>
      <c r="C27" s="67"/>
      <c r="D27" s="69"/>
      <c r="E27" s="65"/>
      <c r="F27" s="65"/>
      <c r="G27" s="65"/>
      <c r="H27" s="60"/>
      <c r="I27" s="54"/>
      <c r="J27" s="55">
        <v>-624.09</v>
      </c>
      <c r="K27" s="54"/>
      <c r="L27" s="54"/>
      <c r="M27" s="57">
        <f t="shared" si="0"/>
        <v>-624.09</v>
      </c>
      <c r="N27" s="95"/>
      <c r="O27" s="94"/>
      <c r="P27" s="22"/>
      <c r="Q27" s="95"/>
      <c r="R27" s="116"/>
      <c r="S27" s="54"/>
      <c r="T27" s="54"/>
    </row>
    <row r="28" spans="1:20" ht="12.75" hidden="1">
      <c r="A28" s="66" t="s">
        <v>60</v>
      </c>
      <c r="B28" s="64" t="s">
        <v>61</v>
      </c>
      <c r="C28" s="67"/>
      <c r="D28" s="69"/>
      <c r="E28" s="65"/>
      <c r="F28" s="65"/>
      <c r="G28" s="65"/>
      <c r="H28" s="60"/>
      <c r="I28" s="54"/>
      <c r="J28" s="60"/>
      <c r="K28" s="54"/>
      <c r="L28" s="54"/>
      <c r="M28" s="57">
        <f t="shared" si="0"/>
        <v>0</v>
      </c>
      <c r="N28" s="95"/>
      <c r="O28" s="94"/>
      <c r="P28" s="22"/>
      <c r="Q28" s="95"/>
      <c r="R28" s="116"/>
      <c r="S28" s="54"/>
      <c r="T28" s="54"/>
    </row>
    <row r="29" spans="1:20" ht="12.75" hidden="1">
      <c r="A29" s="66" t="s">
        <v>62</v>
      </c>
      <c r="B29" s="64" t="s">
        <v>3</v>
      </c>
      <c r="C29" s="67"/>
      <c r="D29" s="69"/>
      <c r="E29" s="65"/>
      <c r="F29" s="65"/>
      <c r="G29" s="65"/>
      <c r="H29" s="60">
        <v>0.5</v>
      </c>
      <c r="I29" s="54"/>
      <c r="J29" s="60">
        <v>0</v>
      </c>
      <c r="K29" s="54"/>
      <c r="L29" s="54"/>
      <c r="M29" s="57">
        <f t="shared" si="0"/>
        <v>0</v>
      </c>
      <c r="N29" s="95"/>
      <c r="O29" s="94"/>
      <c r="P29" s="22"/>
      <c r="Q29" s="95"/>
      <c r="R29" s="116"/>
      <c r="S29" s="54"/>
      <c r="T29" s="54"/>
    </row>
    <row r="30" spans="1:20" ht="12.75" hidden="1">
      <c r="A30" s="71">
        <v>1.8210102022012E+19</v>
      </c>
      <c r="B30" s="64" t="s">
        <v>3</v>
      </c>
      <c r="C30" s="67"/>
      <c r="D30" s="69"/>
      <c r="E30" s="65"/>
      <c r="F30" s="65"/>
      <c r="G30" s="65"/>
      <c r="H30" s="60"/>
      <c r="I30" s="54"/>
      <c r="J30" s="60">
        <v>0</v>
      </c>
      <c r="K30" s="54"/>
      <c r="L30" s="54"/>
      <c r="M30" s="57">
        <f t="shared" si="0"/>
        <v>0</v>
      </c>
      <c r="N30" s="95"/>
      <c r="O30" s="94"/>
      <c r="P30" s="22"/>
      <c r="Q30" s="95"/>
      <c r="R30" s="116"/>
      <c r="S30" s="54"/>
      <c r="T30" s="54"/>
    </row>
    <row r="31" spans="1:20" ht="12.75" hidden="1">
      <c r="A31" s="66" t="s">
        <v>63</v>
      </c>
      <c r="B31" s="64" t="s">
        <v>61</v>
      </c>
      <c r="C31" s="67">
        <v>0</v>
      </c>
      <c r="D31" s="69"/>
      <c r="E31" s="65"/>
      <c r="F31" s="65"/>
      <c r="G31" s="65"/>
      <c r="H31" s="60">
        <v>0</v>
      </c>
      <c r="I31" s="54" t="e">
        <f>H31/C31%</f>
        <v>#DIV/0!</v>
      </c>
      <c r="J31" s="60"/>
      <c r="K31" s="54"/>
      <c r="L31" s="54"/>
      <c r="M31" s="57">
        <f t="shared" si="0"/>
        <v>0</v>
      </c>
      <c r="N31" s="95"/>
      <c r="O31" s="94"/>
      <c r="P31" s="22"/>
      <c r="Q31" s="95"/>
      <c r="R31" s="116"/>
      <c r="S31" s="54"/>
      <c r="T31" s="54"/>
    </row>
    <row r="32" spans="1:20" ht="12.75" hidden="1">
      <c r="A32" s="61" t="s">
        <v>19</v>
      </c>
      <c r="B32" s="47" t="s">
        <v>15</v>
      </c>
      <c r="C32" s="72"/>
      <c r="D32" s="73"/>
      <c r="E32" s="65"/>
      <c r="F32" s="65"/>
      <c r="G32" s="65"/>
      <c r="H32" s="60"/>
      <c r="I32" s="54" t="e">
        <f>H32/C32%</f>
        <v>#DIV/0!</v>
      </c>
      <c r="J32" s="60"/>
      <c r="K32" s="54"/>
      <c r="L32" s="54"/>
      <c r="M32" s="57">
        <f t="shared" si="0"/>
        <v>0</v>
      </c>
      <c r="N32" s="95"/>
      <c r="O32" s="94"/>
      <c r="P32" s="22"/>
      <c r="Q32" s="95"/>
      <c r="R32" s="116"/>
      <c r="S32" s="54"/>
      <c r="T32" s="54"/>
    </row>
    <row r="33" spans="1:20" ht="12.75" hidden="1">
      <c r="A33" s="66" t="s">
        <v>20</v>
      </c>
      <c r="B33" s="64" t="s">
        <v>32</v>
      </c>
      <c r="C33" s="67"/>
      <c r="D33" s="69"/>
      <c r="E33" s="65"/>
      <c r="F33" s="65"/>
      <c r="G33" s="65"/>
      <c r="H33" s="60"/>
      <c r="I33" s="54" t="e">
        <f>H33/C33%</f>
        <v>#DIV/0!</v>
      </c>
      <c r="J33" s="60"/>
      <c r="K33" s="54"/>
      <c r="L33" s="54"/>
      <c r="M33" s="57">
        <f t="shared" si="0"/>
        <v>0</v>
      </c>
      <c r="N33" s="95"/>
      <c r="O33" s="94"/>
      <c r="P33" s="22"/>
      <c r="Q33" s="95"/>
      <c r="R33" s="116"/>
      <c r="S33" s="54"/>
      <c r="T33" s="54"/>
    </row>
    <row r="34" spans="1:20" ht="12.75" hidden="1">
      <c r="A34" s="66" t="s">
        <v>21</v>
      </c>
      <c r="B34" s="64" t="s">
        <v>4</v>
      </c>
      <c r="C34" s="67"/>
      <c r="D34" s="69"/>
      <c r="E34" s="65"/>
      <c r="F34" s="65"/>
      <c r="G34" s="65"/>
      <c r="H34" s="60"/>
      <c r="I34" s="54" t="e">
        <f>H34/C34%</f>
        <v>#DIV/0!</v>
      </c>
      <c r="J34" s="60"/>
      <c r="K34" s="54"/>
      <c r="L34" s="54"/>
      <c r="M34" s="57">
        <f t="shared" si="0"/>
        <v>0</v>
      </c>
      <c r="N34" s="95"/>
      <c r="O34" s="94"/>
      <c r="P34" s="22"/>
      <c r="Q34" s="95"/>
      <c r="R34" s="116"/>
      <c r="S34" s="54"/>
      <c r="T34" s="54"/>
    </row>
    <row r="35" spans="1:20" ht="12.75" hidden="1">
      <c r="A35" s="61" t="s">
        <v>22</v>
      </c>
      <c r="B35" s="64" t="s">
        <v>16</v>
      </c>
      <c r="C35" s="67"/>
      <c r="D35" s="73"/>
      <c r="E35" s="65"/>
      <c r="F35" s="65"/>
      <c r="G35" s="65"/>
      <c r="H35" s="60"/>
      <c r="I35" s="54" t="e">
        <f>H35/C35%</f>
        <v>#DIV/0!</v>
      </c>
      <c r="J35" s="60"/>
      <c r="K35" s="54"/>
      <c r="L35" s="54"/>
      <c r="M35" s="57">
        <f t="shared" si="0"/>
        <v>0</v>
      </c>
      <c r="N35" s="95"/>
      <c r="O35" s="94"/>
      <c r="P35" s="22"/>
      <c r="Q35" s="95"/>
      <c r="R35" s="116"/>
      <c r="S35" s="54"/>
      <c r="T35" s="54"/>
    </row>
    <row r="36" spans="1:20" ht="12.75" hidden="1">
      <c r="A36" s="74" t="s">
        <v>82</v>
      </c>
      <c r="B36" s="64"/>
      <c r="C36" s="67"/>
      <c r="D36" s="73"/>
      <c r="E36" s="65"/>
      <c r="F36" s="65"/>
      <c r="G36" s="65"/>
      <c r="H36" s="60"/>
      <c r="I36" s="54"/>
      <c r="J36" s="60">
        <v>300</v>
      </c>
      <c r="K36" s="54"/>
      <c r="L36" s="54"/>
      <c r="M36" s="57">
        <f t="shared" si="0"/>
        <v>300</v>
      </c>
      <c r="N36" s="95"/>
      <c r="O36" s="94"/>
      <c r="P36" s="22"/>
      <c r="Q36" s="95"/>
      <c r="R36" s="116"/>
      <c r="S36" s="54"/>
      <c r="T36" s="54"/>
    </row>
    <row r="37" spans="1:20" ht="68.25" customHeight="1">
      <c r="A37" s="66" t="s">
        <v>109</v>
      </c>
      <c r="B37" s="79" t="s">
        <v>99</v>
      </c>
      <c r="C37" s="67">
        <v>180000</v>
      </c>
      <c r="D37" s="68">
        <v>15262.4</v>
      </c>
      <c r="E37" s="53">
        <v>9.6</v>
      </c>
      <c r="F37" s="53"/>
      <c r="G37" s="53"/>
      <c r="H37" s="60">
        <v>71.9</v>
      </c>
      <c r="I37" s="54">
        <f>H37/C37%</f>
        <v>0.03994444444444445</v>
      </c>
      <c r="J37" s="60">
        <v>83500.13</v>
      </c>
      <c r="K37" s="54"/>
      <c r="L37" s="54">
        <v>97135.5</v>
      </c>
      <c r="M37" s="57">
        <f t="shared" si="0"/>
        <v>180635.63</v>
      </c>
      <c r="N37" s="93">
        <v>5</v>
      </c>
      <c r="O37" s="94">
        <v>205000</v>
      </c>
      <c r="P37" s="22">
        <v>220000</v>
      </c>
      <c r="Q37" s="93">
        <v>0</v>
      </c>
      <c r="R37" s="115">
        <v>0</v>
      </c>
      <c r="S37" s="54">
        <v>5</v>
      </c>
      <c r="T37" s="54">
        <v>5</v>
      </c>
    </row>
    <row r="38" spans="1:20" ht="33.75" customHeight="1">
      <c r="A38" s="14" t="s">
        <v>128</v>
      </c>
      <c r="B38" s="98" t="s">
        <v>129</v>
      </c>
      <c r="C38" s="99"/>
      <c r="D38" s="107"/>
      <c r="E38" s="108"/>
      <c r="F38" s="108"/>
      <c r="G38" s="108"/>
      <c r="H38" s="102"/>
      <c r="I38" s="109"/>
      <c r="J38" s="102"/>
      <c r="K38" s="109"/>
      <c r="L38" s="109"/>
      <c r="M38" s="104"/>
      <c r="N38" s="105">
        <v>519</v>
      </c>
      <c r="O38" s="105">
        <f>O39+O40+O41+O42</f>
        <v>0</v>
      </c>
      <c r="P38" s="105">
        <f>P39+P40+P41+P42</f>
        <v>0</v>
      </c>
      <c r="Q38" s="105">
        <f>Q39+Q40+Q41+Q42</f>
        <v>692.4</v>
      </c>
      <c r="R38" s="105">
        <f>R39+R40+R41+R42</f>
        <v>703.4</v>
      </c>
      <c r="S38" s="105">
        <v>540.1</v>
      </c>
      <c r="T38" s="105">
        <v>575</v>
      </c>
    </row>
    <row r="39" spans="1:22" ht="67.5" customHeight="1">
      <c r="A39" s="15" t="s">
        <v>131</v>
      </c>
      <c r="B39" s="110" t="s">
        <v>130</v>
      </c>
      <c r="C39" s="21"/>
      <c r="D39" s="18"/>
      <c r="E39" s="111"/>
      <c r="F39" s="111"/>
      <c r="G39" s="111"/>
      <c r="H39" s="22"/>
      <c r="I39" s="23"/>
      <c r="J39" s="22"/>
      <c r="K39" s="23"/>
      <c r="L39" s="23"/>
      <c r="M39" s="25"/>
      <c r="N39" s="93">
        <v>215.3</v>
      </c>
      <c r="O39" s="94"/>
      <c r="P39" s="22"/>
      <c r="Q39" s="93">
        <v>249.7</v>
      </c>
      <c r="R39" s="115">
        <v>250</v>
      </c>
      <c r="S39" s="54">
        <v>232.2</v>
      </c>
      <c r="T39" s="54">
        <v>267.8</v>
      </c>
      <c r="V39" s="122"/>
    </row>
    <row r="40" spans="1:20" ht="81" customHeight="1">
      <c r="A40" s="15" t="s">
        <v>132</v>
      </c>
      <c r="B40" s="110" t="s">
        <v>135</v>
      </c>
      <c r="C40" s="21"/>
      <c r="D40" s="18"/>
      <c r="E40" s="111"/>
      <c r="F40" s="111"/>
      <c r="G40" s="111"/>
      <c r="H40" s="22"/>
      <c r="I40" s="23"/>
      <c r="J40" s="22"/>
      <c r="K40" s="23"/>
      <c r="L40" s="23"/>
      <c r="M40" s="25"/>
      <c r="N40" s="93">
        <v>3.9</v>
      </c>
      <c r="O40" s="94"/>
      <c r="P40" s="22"/>
      <c r="Q40" s="93">
        <v>4.9</v>
      </c>
      <c r="R40" s="115">
        <v>5</v>
      </c>
      <c r="S40" s="54">
        <v>5.4</v>
      </c>
      <c r="T40" s="54">
        <v>6.3</v>
      </c>
    </row>
    <row r="41" spans="1:20" ht="67.5" customHeight="1">
      <c r="A41" s="15" t="s">
        <v>133</v>
      </c>
      <c r="B41" s="110" t="s">
        <v>136</v>
      </c>
      <c r="C41" s="21"/>
      <c r="D41" s="18"/>
      <c r="E41" s="111"/>
      <c r="F41" s="111"/>
      <c r="G41" s="111"/>
      <c r="H41" s="22"/>
      <c r="I41" s="23"/>
      <c r="J41" s="22"/>
      <c r="K41" s="23"/>
      <c r="L41" s="23"/>
      <c r="M41" s="25"/>
      <c r="N41" s="93">
        <v>361.8</v>
      </c>
      <c r="O41" s="94"/>
      <c r="P41" s="22"/>
      <c r="Q41" s="93">
        <v>413.3</v>
      </c>
      <c r="R41" s="115">
        <v>420.5</v>
      </c>
      <c r="S41" s="54">
        <v>365.5</v>
      </c>
      <c r="T41" s="54">
        <v>365.9</v>
      </c>
    </row>
    <row r="42" spans="1:20" ht="68.25" customHeight="1">
      <c r="A42" s="15" t="s">
        <v>134</v>
      </c>
      <c r="B42" s="110" t="s">
        <v>137</v>
      </c>
      <c r="C42" s="21"/>
      <c r="D42" s="18"/>
      <c r="E42" s="111"/>
      <c r="F42" s="111"/>
      <c r="G42" s="111"/>
      <c r="H42" s="22"/>
      <c r="I42" s="23"/>
      <c r="J42" s="22"/>
      <c r="K42" s="23"/>
      <c r="L42" s="23"/>
      <c r="M42" s="25"/>
      <c r="N42" s="93">
        <v>-61.98</v>
      </c>
      <c r="O42" s="94"/>
      <c r="P42" s="22"/>
      <c r="Q42" s="93">
        <v>24.5</v>
      </c>
      <c r="R42" s="115">
        <v>27.9</v>
      </c>
      <c r="S42" s="54">
        <v>-63</v>
      </c>
      <c r="T42" s="54">
        <v>-65</v>
      </c>
    </row>
    <row r="43" spans="1:20" ht="12.75">
      <c r="A43" s="74" t="s">
        <v>110</v>
      </c>
      <c r="B43" s="12" t="s">
        <v>16</v>
      </c>
      <c r="C43" s="67"/>
      <c r="D43" s="73"/>
      <c r="E43" s="65"/>
      <c r="F43" s="65"/>
      <c r="G43" s="65"/>
      <c r="H43" s="60"/>
      <c r="I43" s="54"/>
      <c r="J43" s="60"/>
      <c r="K43" s="54"/>
      <c r="L43" s="54"/>
      <c r="M43" s="57"/>
      <c r="N43" s="63">
        <v>1</v>
      </c>
      <c r="O43" s="59"/>
      <c r="P43" s="60"/>
      <c r="Q43" s="63">
        <v>50</v>
      </c>
      <c r="R43" s="114">
        <v>50</v>
      </c>
      <c r="S43" s="54">
        <v>0</v>
      </c>
      <c r="T43" s="54">
        <v>20</v>
      </c>
    </row>
    <row r="44" spans="1:20" ht="12.75">
      <c r="A44" s="61" t="s">
        <v>64</v>
      </c>
      <c r="B44" s="47" t="s">
        <v>17</v>
      </c>
      <c r="C44" s="72">
        <v>2000</v>
      </c>
      <c r="D44" s="73">
        <f>D45+D46+D70+D71</f>
        <v>474.85999999999996</v>
      </c>
      <c r="E44" s="53">
        <v>0.11</v>
      </c>
      <c r="F44" s="53"/>
      <c r="G44" s="53"/>
      <c r="H44" s="60">
        <f>H45+H50</f>
        <v>8.3</v>
      </c>
      <c r="I44" s="54">
        <f>H44/C44%</f>
        <v>0.41500000000000004</v>
      </c>
      <c r="J44" s="60">
        <f>J46+J47</f>
        <v>0</v>
      </c>
      <c r="K44" s="54"/>
      <c r="L44" s="54">
        <v>2000</v>
      </c>
      <c r="M44" s="57">
        <f>J44+L44</f>
        <v>2000</v>
      </c>
      <c r="N44" s="63">
        <v>15</v>
      </c>
      <c r="O44" s="63">
        <f>O45</f>
        <v>0</v>
      </c>
      <c r="P44" s="63">
        <f>P45</f>
        <v>0</v>
      </c>
      <c r="Q44" s="63">
        <f>Q45</f>
        <v>5</v>
      </c>
      <c r="R44" s="63">
        <f>R45</f>
        <v>5</v>
      </c>
      <c r="S44" s="63">
        <v>20</v>
      </c>
      <c r="T44" s="63">
        <v>20</v>
      </c>
    </row>
    <row r="45" spans="1:20" ht="12.75">
      <c r="A45" s="16" t="s">
        <v>48</v>
      </c>
      <c r="B45" s="13" t="s">
        <v>65</v>
      </c>
      <c r="C45" s="21">
        <v>2000</v>
      </c>
      <c r="D45" s="19">
        <v>380.52</v>
      </c>
      <c r="E45" s="26"/>
      <c r="F45" s="26"/>
      <c r="G45" s="26"/>
      <c r="H45" s="22">
        <v>1.8</v>
      </c>
      <c r="I45" s="23">
        <f>H45/C45%</f>
        <v>0.09</v>
      </c>
      <c r="J45" s="22">
        <f>J46+J47</f>
        <v>0</v>
      </c>
      <c r="K45" s="23"/>
      <c r="L45" s="23"/>
      <c r="M45" s="25">
        <f>J45+L45</f>
        <v>0</v>
      </c>
      <c r="N45" s="93">
        <v>15</v>
      </c>
      <c r="O45" s="94"/>
      <c r="P45" s="22"/>
      <c r="Q45" s="93">
        <v>5</v>
      </c>
      <c r="R45" s="115">
        <v>5</v>
      </c>
      <c r="S45" s="54">
        <v>20</v>
      </c>
      <c r="T45" s="54">
        <v>15</v>
      </c>
    </row>
    <row r="46" spans="1:20" ht="12.75" hidden="1">
      <c r="A46" s="16" t="s">
        <v>73</v>
      </c>
      <c r="B46" s="13" t="s">
        <v>65</v>
      </c>
      <c r="C46" s="21">
        <v>2000</v>
      </c>
      <c r="D46" s="18">
        <v>0.7</v>
      </c>
      <c r="E46" s="26"/>
      <c r="F46" s="26"/>
      <c r="G46" s="26"/>
      <c r="H46" s="22">
        <v>1.8</v>
      </c>
      <c r="I46" s="23"/>
      <c r="J46" s="22">
        <v>0</v>
      </c>
      <c r="K46" s="23"/>
      <c r="L46" s="23"/>
      <c r="M46" s="25">
        <f>J46+L46</f>
        <v>0</v>
      </c>
      <c r="N46" s="95"/>
      <c r="O46" s="94"/>
      <c r="P46" s="22"/>
      <c r="Q46" s="95"/>
      <c r="R46" s="116"/>
      <c r="S46" s="54"/>
      <c r="T46" s="54"/>
    </row>
    <row r="47" spans="1:20" ht="12.75" hidden="1">
      <c r="A47" s="16" t="s">
        <v>66</v>
      </c>
      <c r="B47" s="13" t="s">
        <v>65</v>
      </c>
      <c r="C47" s="20"/>
      <c r="D47" s="18"/>
      <c r="E47" s="26"/>
      <c r="F47" s="26"/>
      <c r="G47" s="26"/>
      <c r="H47" s="22">
        <v>11.34</v>
      </c>
      <c r="I47" s="23"/>
      <c r="J47" s="22">
        <v>0</v>
      </c>
      <c r="K47" s="23"/>
      <c r="L47" s="23"/>
      <c r="M47" s="25">
        <f>J47+L47</f>
        <v>0</v>
      </c>
      <c r="N47" s="95"/>
      <c r="O47" s="94"/>
      <c r="P47" s="22"/>
      <c r="Q47" s="95"/>
      <c r="R47" s="116"/>
      <c r="S47" s="54"/>
      <c r="T47" s="54"/>
    </row>
    <row r="48" spans="1:20" ht="12.75">
      <c r="A48" s="16" t="s">
        <v>111</v>
      </c>
      <c r="B48" s="13" t="s">
        <v>65</v>
      </c>
      <c r="C48" s="20"/>
      <c r="D48" s="18"/>
      <c r="E48" s="26"/>
      <c r="F48" s="26"/>
      <c r="G48" s="26"/>
      <c r="H48" s="22"/>
      <c r="I48" s="23"/>
      <c r="J48" s="22"/>
      <c r="K48" s="23"/>
      <c r="L48" s="23"/>
      <c r="M48" s="25"/>
      <c r="N48" s="95"/>
      <c r="O48" s="94"/>
      <c r="P48" s="22"/>
      <c r="Q48" s="95"/>
      <c r="R48" s="116"/>
      <c r="S48" s="54"/>
      <c r="T48" s="54"/>
    </row>
    <row r="49" spans="1:20" ht="12.75">
      <c r="A49" s="16" t="s">
        <v>112</v>
      </c>
      <c r="B49" s="13" t="s">
        <v>65</v>
      </c>
      <c r="C49" s="20"/>
      <c r="D49" s="18"/>
      <c r="E49" s="26"/>
      <c r="F49" s="26"/>
      <c r="G49" s="26"/>
      <c r="H49" s="22"/>
      <c r="I49" s="23"/>
      <c r="J49" s="22"/>
      <c r="K49" s="23"/>
      <c r="L49" s="23"/>
      <c r="M49" s="25"/>
      <c r="N49" s="95"/>
      <c r="O49" s="94"/>
      <c r="P49" s="22"/>
      <c r="Q49" s="95"/>
      <c r="R49" s="116"/>
      <c r="S49" s="54"/>
      <c r="T49" s="54"/>
    </row>
    <row r="50" spans="1:20" ht="12.75">
      <c r="A50" s="74" t="s">
        <v>113</v>
      </c>
      <c r="B50" s="47" t="s">
        <v>5</v>
      </c>
      <c r="C50" s="72">
        <v>36600</v>
      </c>
      <c r="D50" s="75"/>
      <c r="E50" s="65"/>
      <c r="F50" s="65"/>
      <c r="G50" s="65"/>
      <c r="H50" s="60">
        <f>H51+H53</f>
        <v>6.5</v>
      </c>
      <c r="I50" s="54">
        <f>H50/C50%</f>
        <v>0.017759562841530054</v>
      </c>
      <c r="J50" s="60">
        <f>J51+J52+J53+J57</f>
        <v>6640.969999999999</v>
      </c>
      <c r="K50" s="54"/>
      <c r="L50" s="54">
        <v>29960</v>
      </c>
      <c r="M50" s="57">
        <f aca="true" t="shared" si="4" ref="M50:M71">J50+L50</f>
        <v>36600.97</v>
      </c>
      <c r="N50" s="63">
        <f aca="true" t="shared" si="5" ref="N50:T50">N51+N72</f>
        <v>210</v>
      </c>
      <c r="O50" s="63">
        <f t="shared" si="5"/>
        <v>0</v>
      </c>
      <c r="P50" s="63">
        <f t="shared" si="5"/>
        <v>0</v>
      </c>
      <c r="Q50" s="63">
        <f t="shared" si="5"/>
        <v>84.8</v>
      </c>
      <c r="R50" s="63">
        <f t="shared" si="5"/>
        <v>84.8</v>
      </c>
      <c r="S50" s="63">
        <f t="shared" si="5"/>
        <v>220</v>
      </c>
      <c r="T50" s="63">
        <f t="shared" si="5"/>
        <v>230</v>
      </c>
    </row>
    <row r="51" spans="1:20" ht="12.75">
      <c r="A51" s="66" t="s">
        <v>140</v>
      </c>
      <c r="B51" s="13" t="s">
        <v>5</v>
      </c>
      <c r="C51" s="21">
        <v>36600</v>
      </c>
      <c r="D51" s="18"/>
      <c r="E51" s="26"/>
      <c r="F51" s="26"/>
      <c r="G51" s="26"/>
      <c r="H51" s="22">
        <v>5.4</v>
      </c>
      <c r="I51" s="23"/>
      <c r="J51" s="22">
        <v>5429</v>
      </c>
      <c r="K51" s="23"/>
      <c r="L51" s="23"/>
      <c r="M51" s="25">
        <f t="shared" si="4"/>
        <v>5429</v>
      </c>
      <c r="N51" s="93">
        <v>80</v>
      </c>
      <c r="O51" s="94"/>
      <c r="P51" s="22"/>
      <c r="Q51" s="93">
        <v>14.8</v>
      </c>
      <c r="R51" s="115">
        <v>14.8</v>
      </c>
      <c r="S51" s="54">
        <v>85</v>
      </c>
      <c r="T51" s="54">
        <v>90</v>
      </c>
    </row>
    <row r="52" spans="1:20" ht="12.75">
      <c r="A52" s="66" t="s">
        <v>141</v>
      </c>
      <c r="B52" s="13" t="s">
        <v>5</v>
      </c>
      <c r="C52" s="21"/>
      <c r="D52" s="18"/>
      <c r="E52" s="26"/>
      <c r="F52" s="26"/>
      <c r="G52" s="26"/>
      <c r="H52" s="22"/>
      <c r="I52" s="23"/>
      <c r="J52" s="22">
        <v>41.44</v>
      </c>
      <c r="K52" s="23"/>
      <c r="L52" s="23"/>
      <c r="M52" s="25">
        <f t="shared" si="4"/>
        <v>41.44</v>
      </c>
      <c r="N52" s="95"/>
      <c r="O52" s="94"/>
      <c r="P52" s="22"/>
      <c r="Q52" s="95"/>
      <c r="R52" s="116"/>
      <c r="S52" s="54"/>
      <c r="T52" s="54"/>
    </row>
    <row r="53" spans="1:20" ht="12.75" hidden="1">
      <c r="A53" s="66" t="s">
        <v>76</v>
      </c>
      <c r="B53" s="13" t="s">
        <v>5</v>
      </c>
      <c r="C53" s="21">
        <v>0</v>
      </c>
      <c r="D53" s="19"/>
      <c r="E53" s="26"/>
      <c r="F53" s="26"/>
      <c r="G53" s="26"/>
      <c r="H53" s="22">
        <v>1.1</v>
      </c>
      <c r="I53" s="23"/>
      <c r="J53" s="22">
        <v>1164.75</v>
      </c>
      <c r="K53" s="24"/>
      <c r="L53" s="24"/>
      <c r="M53" s="25">
        <f t="shared" si="4"/>
        <v>1164.75</v>
      </c>
      <c r="N53" s="95"/>
      <c r="O53" s="94"/>
      <c r="P53" s="22"/>
      <c r="Q53" s="95"/>
      <c r="R53" s="116"/>
      <c r="S53" s="54"/>
      <c r="T53" s="54"/>
    </row>
    <row r="54" spans="1:20" ht="12.75" hidden="1">
      <c r="A54" s="66" t="s">
        <v>23</v>
      </c>
      <c r="B54" s="13" t="s">
        <v>13</v>
      </c>
      <c r="C54" s="21"/>
      <c r="D54" s="19"/>
      <c r="E54" s="26"/>
      <c r="F54" s="26"/>
      <c r="G54" s="26"/>
      <c r="H54" s="22"/>
      <c r="I54" s="23" t="e">
        <f>H54/C54%</f>
        <v>#DIV/0!</v>
      </c>
      <c r="J54" s="22"/>
      <c r="K54" s="24"/>
      <c r="L54" s="24"/>
      <c r="M54" s="25">
        <f t="shared" si="4"/>
        <v>0</v>
      </c>
      <c r="N54" s="95"/>
      <c r="O54" s="94"/>
      <c r="P54" s="22"/>
      <c r="Q54" s="95"/>
      <c r="R54" s="116"/>
      <c r="S54" s="54"/>
      <c r="T54" s="54"/>
    </row>
    <row r="55" spans="1:20" ht="12.75" hidden="1">
      <c r="A55" s="66" t="s">
        <v>49</v>
      </c>
      <c r="B55" s="13" t="s">
        <v>5</v>
      </c>
      <c r="C55" s="21">
        <v>458000</v>
      </c>
      <c r="D55" s="19"/>
      <c r="E55" s="26"/>
      <c r="F55" s="26"/>
      <c r="G55" s="26"/>
      <c r="H55" s="22"/>
      <c r="I55" s="23">
        <f>H55/C55%</f>
        <v>0</v>
      </c>
      <c r="J55" s="22"/>
      <c r="K55" s="24"/>
      <c r="L55" s="24"/>
      <c r="M55" s="25">
        <f t="shared" si="4"/>
        <v>0</v>
      </c>
      <c r="N55" s="95"/>
      <c r="O55" s="94"/>
      <c r="P55" s="22"/>
      <c r="Q55" s="95"/>
      <c r="R55" s="116"/>
      <c r="S55" s="54"/>
      <c r="T55" s="54"/>
    </row>
    <row r="56" spans="1:20" ht="12.75" hidden="1">
      <c r="A56" s="66" t="s">
        <v>24</v>
      </c>
      <c r="B56" s="13" t="s">
        <v>6</v>
      </c>
      <c r="C56" s="21"/>
      <c r="D56" s="19"/>
      <c r="E56" s="26"/>
      <c r="F56" s="26"/>
      <c r="G56" s="26"/>
      <c r="H56" s="22"/>
      <c r="I56" s="23" t="e">
        <f>H56/C56%</f>
        <v>#DIV/0!</v>
      </c>
      <c r="J56" s="22"/>
      <c r="K56" s="24"/>
      <c r="L56" s="24"/>
      <c r="M56" s="25">
        <f t="shared" si="4"/>
        <v>0</v>
      </c>
      <c r="N56" s="95"/>
      <c r="O56" s="94"/>
      <c r="P56" s="22"/>
      <c r="Q56" s="95"/>
      <c r="R56" s="116"/>
      <c r="S56" s="54"/>
      <c r="T56" s="54"/>
    </row>
    <row r="57" spans="1:20" ht="12.75" hidden="1">
      <c r="A57" s="66" t="s">
        <v>77</v>
      </c>
      <c r="B57" s="13" t="s">
        <v>5</v>
      </c>
      <c r="C57" s="21"/>
      <c r="D57" s="19"/>
      <c r="E57" s="26"/>
      <c r="F57" s="26"/>
      <c r="G57" s="26"/>
      <c r="H57" s="22"/>
      <c r="I57" s="23"/>
      <c r="J57" s="22">
        <v>5.78</v>
      </c>
      <c r="K57" s="24"/>
      <c r="L57" s="24"/>
      <c r="M57" s="25">
        <f t="shared" si="4"/>
        <v>5.78</v>
      </c>
      <c r="N57" s="95"/>
      <c r="O57" s="94"/>
      <c r="P57" s="22"/>
      <c r="Q57" s="95"/>
      <c r="R57" s="116"/>
      <c r="S57" s="54"/>
      <c r="T57" s="54"/>
    </row>
    <row r="58" spans="1:20" ht="12.75" hidden="1">
      <c r="A58" s="66" t="s">
        <v>69</v>
      </c>
      <c r="B58" s="13" t="s">
        <v>74</v>
      </c>
      <c r="C58" s="21">
        <v>0</v>
      </c>
      <c r="D58" s="19"/>
      <c r="E58" s="26"/>
      <c r="F58" s="26"/>
      <c r="G58" s="26"/>
      <c r="H58" s="22">
        <f>SUM(H59:H62)</f>
        <v>1.2000000000000002</v>
      </c>
      <c r="I58" s="23" t="e">
        <f>H58/C58%</f>
        <v>#DIV/0!</v>
      </c>
      <c r="J58" s="22">
        <f>J60+J61</f>
        <v>0</v>
      </c>
      <c r="K58" s="24"/>
      <c r="L58" s="24"/>
      <c r="M58" s="25">
        <f t="shared" si="4"/>
        <v>0</v>
      </c>
      <c r="N58" s="95"/>
      <c r="O58" s="94"/>
      <c r="P58" s="22"/>
      <c r="Q58" s="95"/>
      <c r="R58" s="116"/>
      <c r="S58" s="54"/>
      <c r="T58" s="54"/>
    </row>
    <row r="59" spans="1:20" ht="12.75" hidden="1">
      <c r="A59" s="66" t="s">
        <v>57</v>
      </c>
      <c r="B59" s="13" t="s">
        <v>58</v>
      </c>
      <c r="C59" s="21"/>
      <c r="D59" s="19"/>
      <c r="E59" s="26"/>
      <c r="F59" s="26"/>
      <c r="G59" s="26"/>
      <c r="H59" s="22">
        <v>1.1</v>
      </c>
      <c r="I59" s="23" t="e">
        <f>H59/C59%</f>
        <v>#DIV/0!</v>
      </c>
      <c r="J59" s="22"/>
      <c r="K59" s="24"/>
      <c r="L59" s="24"/>
      <c r="M59" s="25">
        <f t="shared" si="4"/>
        <v>0</v>
      </c>
      <c r="N59" s="95"/>
      <c r="O59" s="94"/>
      <c r="P59" s="22"/>
      <c r="Q59" s="95"/>
      <c r="R59" s="116"/>
      <c r="S59" s="54"/>
      <c r="T59" s="54"/>
    </row>
    <row r="60" spans="1:20" ht="12.75" hidden="1">
      <c r="A60" s="66" t="s">
        <v>80</v>
      </c>
      <c r="B60" s="13" t="s">
        <v>5</v>
      </c>
      <c r="C60" s="21"/>
      <c r="D60" s="19"/>
      <c r="E60" s="26"/>
      <c r="F60" s="26"/>
      <c r="G60" s="26"/>
      <c r="H60" s="22"/>
      <c r="I60" s="23"/>
      <c r="J60" s="22">
        <v>0</v>
      </c>
      <c r="K60" s="24"/>
      <c r="L60" s="24"/>
      <c r="M60" s="25">
        <f t="shared" si="4"/>
        <v>0</v>
      </c>
      <c r="N60" s="95"/>
      <c r="O60" s="94"/>
      <c r="P60" s="22"/>
      <c r="Q60" s="95"/>
      <c r="R60" s="116"/>
      <c r="S60" s="54"/>
      <c r="T60" s="54"/>
    </row>
    <row r="61" spans="1:20" ht="12.75" hidden="1">
      <c r="A61" s="66" t="s">
        <v>78</v>
      </c>
      <c r="B61" s="13" t="s">
        <v>5</v>
      </c>
      <c r="C61" s="21"/>
      <c r="D61" s="19"/>
      <c r="E61" s="26"/>
      <c r="F61" s="26"/>
      <c r="G61" s="26"/>
      <c r="H61" s="22"/>
      <c r="I61" s="23"/>
      <c r="J61" s="22">
        <v>0</v>
      </c>
      <c r="K61" s="24"/>
      <c r="L61" s="24"/>
      <c r="M61" s="25">
        <f t="shared" si="4"/>
        <v>0</v>
      </c>
      <c r="N61" s="95"/>
      <c r="O61" s="94"/>
      <c r="P61" s="22"/>
      <c r="Q61" s="95"/>
      <c r="R61" s="116"/>
      <c r="S61" s="54"/>
      <c r="T61" s="54"/>
    </row>
    <row r="62" spans="1:20" ht="12.75" hidden="1">
      <c r="A62" s="66" t="s">
        <v>67</v>
      </c>
      <c r="B62" s="13" t="s">
        <v>75</v>
      </c>
      <c r="C62" s="21"/>
      <c r="D62" s="19"/>
      <c r="E62" s="26"/>
      <c r="F62" s="26"/>
      <c r="G62" s="26"/>
      <c r="H62" s="22">
        <v>0.1</v>
      </c>
      <c r="I62" s="22"/>
      <c r="J62" s="22"/>
      <c r="K62" s="24"/>
      <c r="L62" s="24"/>
      <c r="M62" s="25">
        <f t="shared" si="4"/>
        <v>0</v>
      </c>
      <c r="N62" s="95"/>
      <c r="O62" s="94"/>
      <c r="P62" s="22"/>
      <c r="Q62" s="95"/>
      <c r="R62" s="116"/>
      <c r="S62" s="54"/>
      <c r="T62" s="54"/>
    </row>
    <row r="63" spans="1:20" ht="12.75" hidden="1">
      <c r="A63" s="61" t="s">
        <v>25</v>
      </c>
      <c r="B63" s="13" t="s">
        <v>37</v>
      </c>
      <c r="C63" s="20"/>
      <c r="D63" s="19"/>
      <c r="E63" s="26"/>
      <c r="F63" s="26"/>
      <c r="G63" s="26"/>
      <c r="H63" s="22"/>
      <c r="I63" s="22"/>
      <c r="J63" s="22"/>
      <c r="K63" s="24"/>
      <c r="L63" s="24"/>
      <c r="M63" s="25">
        <f t="shared" si="4"/>
        <v>0</v>
      </c>
      <c r="N63" s="95"/>
      <c r="O63" s="94"/>
      <c r="P63" s="22"/>
      <c r="Q63" s="95"/>
      <c r="R63" s="116"/>
      <c r="S63" s="54"/>
      <c r="T63" s="54"/>
    </row>
    <row r="64" spans="1:20" ht="12.75" hidden="1">
      <c r="A64" s="66" t="s">
        <v>31</v>
      </c>
      <c r="B64" s="13" t="s">
        <v>7</v>
      </c>
      <c r="C64" s="20"/>
      <c r="D64" s="19"/>
      <c r="E64" s="26"/>
      <c r="F64" s="26"/>
      <c r="G64" s="26"/>
      <c r="H64" s="22"/>
      <c r="I64" s="22"/>
      <c r="J64" s="22"/>
      <c r="K64" s="24"/>
      <c r="L64" s="24"/>
      <c r="M64" s="25">
        <f t="shared" si="4"/>
        <v>0</v>
      </c>
      <c r="N64" s="95"/>
      <c r="O64" s="94"/>
      <c r="P64" s="22"/>
      <c r="Q64" s="95"/>
      <c r="R64" s="116"/>
      <c r="S64" s="54"/>
      <c r="T64" s="54"/>
    </row>
    <row r="65" spans="1:20" ht="12.75" hidden="1">
      <c r="A65" s="66" t="s">
        <v>33</v>
      </c>
      <c r="B65" s="13" t="s">
        <v>7</v>
      </c>
      <c r="C65" s="20"/>
      <c r="D65" s="19"/>
      <c r="E65" s="26"/>
      <c r="F65" s="26"/>
      <c r="G65" s="26"/>
      <c r="H65" s="22"/>
      <c r="I65" s="22"/>
      <c r="J65" s="22"/>
      <c r="K65" s="24"/>
      <c r="L65" s="24"/>
      <c r="M65" s="25">
        <f t="shared" si="4"/>
        <v>0</v>
      </c>
      <c r="N65" s="95"/>
      <c r="O65" s="94"/>
      <c r="P65" s="22"/>
      <c r="Q65" s="95"/>
      <c r="R65" s="116"/>
      <c r="S65" s="54"/>
      <c r="T65" s="54"/>
    </row>
    <row r="66" spans="1:20" ht="12.75" hidden="1">
      <c r="A66" s="61" t="s">
        <v>26</v>
      </c>
      <c r="B66" s="13" t="s">
        <v>18</v>
      </c>
      <c r="C66" s="20"/>
      <c r="D66" s="19"/>
      <c r="E66" s="26"/>
      <c r="F66" s="26"/>
      <c r="G66" s="26"/>
      <c r="H66" s="22"/>
      <c r="I66" s="22"/>
      <c r="J66" s="22"/>
      <c r="K66" s="24"/>
      <c r="L66" s="24"/>
      <c r="M66" s="25">
        <f t="shared" si="4"/>
        <v>0</v>
      </c>
      <c r="N66" s="95"/>
      <c r="O66" s="94"/>
      <c r="P66" s="22"/>
      <c r="Q66" s="95"/>
      <c r="R66" s="116"/>
      <c r="S66" s="54"/>
      <c r="T66" s="54"/>
    </row>
    <row r="67" spans="1:20" ht="12.75" hidden="1">
      <c r="A67" s="66" t="s">
        <v>27</v>
      </c>
      <c r="B67" s="13" t="s">
        <v>12</v>
      </c>
      <c r="C67" s="20"/>
      <c r="D67" s="19"/>
      <c r="E67" s="26"/>
      <c r="F67" s="26"/>
      <c r="G67" s="26"/>
      <c r="H67" s="22"/>
      <c r="I67" s="22"/>
      <c r="J67" s="22"/>
      <c r="K67" s="24"/>
      <c r="L67" s="24"/>
      <c r="M67" s="25">
        <f t="shared" si="4"/>
        <v>0</v>
      </c>
      <c r="N67" s="95"/>
      <c r="O67" s="94"/>
      <c r="P67" s="22"/>
      <c r="Q67" s="95"/>
      <c r="R67" s="116"/>
      <c r="S67" s="54"/>
      <c r="T67" s="54"/>
    </row>
    <row r="68" spans="1:20" ht="12.75" hidden="1">
      <c r="A68" s="61" t="s">
        <v>28</v>
      </c>
      <c r="B68" s="13" t="s">
        <v>14</v>
      </c>
      <c r="C68" s="20"/>
      <c r="D68" s="19"/>
      <c r="E68" s="26"/>
      <c r="F68" s="26"/>
      <c r="G68" s="26"/>
      <c r="H68" s="22"/>
      <c r="I68" s="22"/>
      <c r="J68" s="22"/>
      <c r="K68" s="24"/>
      <c r="L68" s="24"/>
      <c r="M68" s="25">
        <f t="shared" si="4"/>
        <v>0</v>
      </c>
      <c r="N68" s="95"/>
      <c r="O68" s="94"/>
      <c r="P68" s="22"/>
      <c r="Q68" s="95"/>
      <c r="R68" s="116"/>
      <c r="S68" s="54"/>
      <c r="T68" s="54"/>
    </row>
    <row r="69" spans="1:20" ht="12.75" hidden="1">
      <c r="A69" s="66" t="s">
        <v>29</v>
      </c>
      <c r="B69" s="13" t="s">
        <v>8</v>
      </c>
      <c r="C69" s="20"/>
      <c r="D69" s="19"/>
      <c r="E69" s="26"/>
      <c r="F69" s="26"/>
      <c r="G69" s="26"/>
      <c r="H69" s="22"/>
      <c r="I69" s="22"/>
      <c r="J69" s="22"/>
      <c r="K69" s="24"/>
      <c r="L69" s="24"/>
      <c r="M69" s="25">
        <f t="shared" si="4"/>
        <v>0</v>
      </c>
      <c r="N69" s="95"/>
      <c r="O69" s="94"/>
      <c r="P69" s="22"/>
      <c r="Q69" s="95"/>
      <c r="R69" s="116"/>
      <c r="S69" s="54"/>
      <c r="T69" s="54"/>
    </row>
    <row r="70" spans="1:20" ht="12.75" hidden="1">
      <c r="A70" s="78" t="s">
        <v>68</v>
      </c>
      <c r="B70" s="13" t="s">
        <v>75</v>
      </c>
      <c r="C70" s="21"/>
      <c r="D70" s="19">
        <v>60.95</v>
      </c>
      <c r="E70" s="26"/>
      <c r="F70" s="26"/>
      <c r="G70" s="26"/>
      <c r="H70" s="22">
        <v>0</v>
      </c>
      <c r="I70" s="22"/>
      <c r="J70" s="22"/>
      <c r="K70" s="24"/>
      <c r="L70" s="24"/>
      <c r="M70" s="25">
        <f t="shared" si="4"/>
        <v>0</v>
      </c>
      <c r="N70" s="95"/>
      <c r="O70" s="94"/>
      <c r="P70" s="22"/>
      <c r="Q70" s="95"/>
      <c r="R70" s="116"/>
      <c r="S70" s="54"/>
      <c r="T70" s="54"/>
    </row>
    <row r="71" spans="1:20" ht="12.75" hidden="1">
      <c r="A71" s="78" t="s">
        <v>56</v>
      </c>
      <c r="B71" s="13"/>
      <c r="C71" s="20"/>
      <c r="D71" s="19">
        <v>32.69</v>
      </c>
      <c r="E71" s="26"/>
      <c r="F71" s="26"/>
      <c r="G71" s="26"/>
      <c r="H71" s="22">
        <v>32.69</v>
      </c>
      <c r="I71" s="22"/>
      <c r="J71" s="22"/>
      <c r="K71" s="24"/>
      <c r="L71" s="24"/>
      <c r="M71" s="25">
        <f t="shared" si="4"/>
        <v>0</v>
      </c>
      <c r="N71" s="95"/>
      <c r="O71" s="94"/>
      <c r="P71" s="22"/>
      <c r="Q71" s="95"/>
      <c r="R71" s="116"/>
      <c r="S71" s="54"/>
      <c r="T71" s="54"/>
    </row>
    <row r="72" spans="1:20" ht="12.75">
      <c r="A72" s="78" t="s">
        <v>142</v>
      </c>
      <c r="B72" s="13" t="s">
        <v>5</v>
      </c>
      <c r="C72" s="20"/>
      <c r="D72" s="19"/>
      <c r="E72" s="26"/>
      <c r="F72" s="26"/>
      <c r="G72" s="26"/>
      <c r="H72" s="22"/>
      <c r="I72" s="22"/>
      <c r="J72" s="22"/>
      <c r="K72" s="24"/>
      <c r="L72" s="24"/>
      <c r="M72" s="25"/>
      <c r="N72" s="93">
        <v>130</v>
      </c>
      <c r="O72" s="94"/>
      <c r="P72" s="22"/>
      <c r="Q72" s="93">
        <v>70</v>
      </c>
      <c r="R72" s="115">
        <v>70</v>
      </c>
      <c r="S72" s="54">
        <v>135</v>
      </c>
      <c r="T72" s="54">
        <v>140</v>
      </c>
    </row>
    <row r="73" spans="1:20" ht="33.75">
      <c r="A73" s="17" t="s">
        <v>114</v>
      </c>
      <c r="B73" s="82" t="s">
        <v>100</v>
      </c>
      <c r="C73" s="67">
        <v>417000</v>
      </c>
      <c r="D73" s="69"/>
      <c r="E73" s="65"/>
      <c r="F73" s="65"/>
      <c r="G73" s="65"/>
      <c r="H73" s="60">
        <v>162.1</v>
      </c>
      <c r="I73" s="60">
        <v>312</v>
      </c>
      <c r="J73" s="60">
        <v>36834</v>
      </c>
      <c r="K73" s="55"/>
      <c r="L73" s="55">
        <v>380166</v>
      </c>
      <c r="M73" s="57">
        <f>J73+L73</f>
        <v>417000</v>
      </c>
      <c r="N73" s="63">
        <v>0</v>
      </c>
      <c r="O73" s="63">
        <f>SUM(O74:O75)</f>
        <v>834000</v>
      </c>
      <c r="P73" s="63">
        <f>SUM(P74:P75)</f>
        <v>834000</v>
      </c>
      <c r="Q73" s="63">
        <f>SUM(Q74:Q75)</f>
        <v>92</v>
      </c>
      <c r="R73" s="63">
        <f>SUM(R74:R75)</f>
        <v>92</v>
      </c>
      <c r="S73" s="63">
        <v>0</v>
      </c>
      <c r="T73" s="63">
        <v>0</v>
      </c>
    </row>
    <row r="74" spans="1:20" ht="12.75">
      <c r="A74" s="78" t="s">
        <v>115</v>
      </c>
      <c r="B74" s="64" t="s">
        <v>93</v>
      </c>
      <c r="C74" s="67">
        <v>417000</v>
      </c>
      <c r="D74" s="69"/>
      <c r="E74" s="65"/>
      <c r="F74" s="65"/>
      <c r="G74" s="65"/>
      <c r="H74" s="60">
        <v>162.1</v>
      </c>
      <c r="I74" s="60">
        <v>312</v>
      </c>
      <c r="J74" s="60">
        <v>36834</v>
      </c>
      <c r="K74" s="55"/>
      <c r="L74" s="55">
        <v>380166</v>
      </c>
      <c r="M74" s="57">
        <f>J74+L74</f>
        <v>417000</v>
      </c>
      <c r="N74" s="93">
        <v>0</v>
      </c>
      <c r="O74" s="94">
        <v>417000</v>
      </c>
      <c r="P74" s="22">
        <v>417000</v>
      </c>
      <c r="Q74" s="93">
        <v>82</v>
      </c>
      <c r="R74" s="115">
        <v>82</v>
      </c>
      <c r="S74" s="54"/>
      <c r="T74" s="54"/>
    </row>
    <row r="75" spans="1:20" ht="12.75">
      <c r="A75" s="78" t="s">
        <v>116</v>
      </c>
      <c r="B75" s="64" t="s">
        <v>103</v>
      </c>
      <c r="C75" s="67">
        <v>417000</v>
      </c>
      <c r="D75" s="69"/>
      <c r="E75" s="65"/>
      <c r="F75" s="65"/>
      <c r="G75" s="65"/>
      <c r="H75" s="60">
        <v>162.1</v>
      </c>
      <c r="I75" s="60">
        <v>312</v>
      </c>
      <c r="J75" s="60">
        <v>36834</v>
      </c>
      <c r="K75" s="55"/>
      <c r="L75" s="55">
        <v>380166</v>
      </c>
      <c r="M75" s="57">
        <f>J75+L75</f>
        <v>417000</v>
      </c>
      <c r="N75" s="93">
        <v>0</v>
      </c>
      <c r="O75" s="94">
        <v>417000</v>
      </c>
      <c r="P75" s="22">
        <v>417000</v>
      </c>
      <c r="Q75" s="93">
        <v>10</v>
      </c>
      <c r="R75" s="115">
        <v>10</v>
      </c>
      <c r="S75" s="54">
        <v>0</v>
      </c>
      <c r="T75" s="54">
        <v>0</v>
      </c>
    </row>
    <row r="76" spans="1:20" ht="33.75">
      <c r="A76" s="78" t="s">
        <v>117</v>
      </c>
      <c r="B76" s="79" t="s">
        <v>97</v>
      </c>
      <c r="C76" s="67"/>
      <c r="D76" s="69"/>
      <c r="E76" s="65"/>
      <c r="F76" s="65"/>
      <c r="G76" s="65"/>
      <c r="H76" s="60"/>
      <c r="I76" s="60"/>
      <c r="J76" s="60"/>
      <c r="K76" s="55"/>
      <c r="L76" s="55"/>
      <c r="M76" s="57"/>
      <c r="N76" s="93">
        <v>0</v>
      </c>
      <c r="O76" s="94"/>
      <c r="P76" s="22"/>
      <c r="Q76" s="93">
        <v>0</v>
      </c>
      <c r="R76" s="115">
        <v>0</v>
      </c>
      <c r="S76" s="54"/>
      <c r="T76" s="54"/>
    </row>
    <row r="77" spans="1:20" ht="12.75">
      <c r="A77" s="17" t="s">
        <v>123</v>
      </c>
      <c r="B77" s="98" t="s">
        <v>124</v>
      </c>
      <c r="C77" s="99"/>
      <c r="D77" s="100"/>
      <c r="E77" s="101"/>
      <c r="F77" s="101"/>
      <c r="G77" s="101"/>
      <c r="H77" s="102"/>
      <c r="I77" s="102"/>
      <c r="J77" s="102"/>
      <c r="K77" s="103"/>
      <c r="L77" s="103"/>
      <c r="M77" s="104"/>
      <c r="N77" s="105">
        <v>15</v>
      </c>
      <c r="O77" s="106"/>
      <c r="P77" s="102"/>
      <c r="Q77" s="105">
        <v>15</v>
      </c>
      <c r="R77" s="117">
        <v>15</v>
      </c>
      <c r="S77" s="54">
        <v>15</v>
      </c>
      <c r="T77" s="54">
        <v>15</v>
      </c>
    </row>
    <row r="78" spans="1:20" ht="12.75">
      <c r="A78" s="61" t="s">
        <v>118</v>
      </c>
      <c r="B78" s="47" t="s">
        <v>94</v>
      </c>
      <c r="C78" s="72"/>
      <c r="D78" s="69"/>
      <c r="E78" s="65"/>
      <c r="F78" s="65"/>
      <c r="G78" s="65"/>
      <c r="H78" s="60"/>
      <c r="I78" s="60"/>
      <c r="J78" s="60">
        <f>J79+J80+J81</f>
        <v>0</v>
      </c>
      <c r="K78" s="55"/>
      <c r="L78" s="55"/>
      <c r="M78" s="57">
        <f aca="true" t="shared" si="6" ref="M78:M84">J78+L78</f>
        <v>0</v>
      </c>
      <c r="N78" s="70">
        <v>200</v>
      </c>
      <c r="O78" s="59"/>
      <c r="P78" s="60"/>
      <c r="Q78" s="70">
        <v>50</v>
      </c>
      <c r="R78" s="118">
        <v>50</v>
      </c>
      <c r="S78" s="54">
        <v>205</v>
      </c>
      <c r="T78" s="54">
        <v>210</v>
      </c>
    </row>
    <row r="79" spans="1:20" ht="12.75" hidden="1">
      <c r="A79" s="61" t="s">
        <v>70</v>
      </c>
      <c r="B79" s="64" t="s">
        <v>9</v>
      </c>
      <c r="C79" s="72"/>
      <c r="D79" s="69"/>
      <c r="E79" s="65"/>
      <c r="F79" s="65"/>
      <c r="G79" s="65"/>
      <c r="H79" s="60"/>
      <c r="I79" s="60"/>
      <c r="J79" s="60"/>
      <c r="K79" s="55"/>
      <c r="L79" s="55"/>
      <c r="M79" s="57">
        <f t="shared" si="6"/>
        <v>0</v>
      </c>
      <c r="N79" s="70"/>
      <c r="O79" s="59"/>
      <c r="P79" s="60"/>
      <c r="Q79" s="70"/>
      <c r="R79" s="118"/>
      <c r="S79" s="54"/>
      <c r="T79" s="54"/>
    </row>
    <row r="80" spans="1:20" ht="12.75" hidden="1">
      <c r="A80" s="66" t="s">
        <v>41</v>
      </c>
      <c r="B80" s="64" t="s">
        <v>9</v>
      </c>
      <c r="C80" s="67"/>
      <c r="D80" s="69"/>
      <c r="E80" s="65"/>
      <c r="F80" s="65"/>
      <c r="G80" s="65"/>
      <c r="H80" s="60"/>
      <c r="I80" s="60"/>
      <c r="J80" s="60"/>
      <c r="K80" s="55"/>
      <c r="L80" s="55"/>
      <c r="M80" s="57">
        <f t="shared" si="6"/>
        <v>0</v>
      </c>
      <c r="N80" s="70"/>
      <c r="O80" s="59"/>
      <c r="P80" s="60"/>
      <c r="Q80" s="70"/>
      <c r="R80" s="118"/>
      <c r="S80" s="54"/>
      <c r="T80" s="54"/>
    </row>
    <row r="81" spans="1:20" ht="12.75" hidden="1">
      <c r="A81" s="66" t="s">
        <v>50</v>
      </c>
      <c r="B81" s="64" t="s">
        <v>9</v>
      </c>
      <c r="C81" s="67"/>
      <c r="D81" s="69"/>
      <c r="E81" s="65"/>
      <c r="F81" s="65"/>
      <c r="G81" s="65"/>
      <c r="H81" s="60"/>
      <c r="I81" s="60"/>
      <c r="J81" s="60">
        <v>0</v>
      </c>
      <c r="K81" s="55"/>
      <c r="L81" s="55"/>
      <c r="M81" s="57">
        <f t="shared" si="6"/>
        <v>0</v>
      </c>
      <c r="N81" s="70"/>
      <c r="O81" s="59"/>
      <c r="P81" s="60"/>
      <c r="Q81" s="70"/>
      <c r="R81" s="118"/>
      <c r="S81" s="54"/>
      <c r="T81" s="54"/>
    </row>
    <row r="82" spans="1:20" ht="12.75" hidden="1">
      <c r="A82" s="61"/>
      <c r="B82" s="64" t="s">
        <v>34</v>
      </c>
      <c r="C82" s="76"/>
      <c r="D82" s="73"/>
      <c r="E82" s="65"/>
      <c r="F82" s="65"/>
      <c r="G82" s="65"/>
      <c r="H82" s="60"/>
      <c r="I82" s="60"/>
      <c r="J82" s="60"/>
      <c r="K82" s="55"/>
      <c r="L82" s="55"/>
      <c r="M82" s="57">
        <f t="shared" si="6"/>
        <v>0</v>
      </c>
      <c r="N82" s="70"/>
      <c r="O82" s="59"/>
      <c r="P82" s="60"/>
      <c r="Q82" s="70"/>
      <c r="R82" s="118"/>
      <c r="S82" s="54"/>
      <c r="T82" s="54"/>
    </row>
    <row r="83" spans="1:20" ht="12.75" hidden="1">
      <c r="A83" s="61"/>
      <c r="B83" s="64" t="s">
        <v>35</v>
      </c>
      <c r="C83" s="77"/>
      <c r="D83" s="69"/>
      <c r="E83" s="65"/>
      <c r="F83" s="65"/>
      <c r="G83" s="65"/>
      <c r="H83" s="60"/>
      <c r="I83" s="60"/>
      <c r="J83" s="60"/>
      <c r="K83" s="55"/>
      <c r="L83" s="55"/>
      <c r="M83" s="57">
        <f t="shared" si="6"/>
        <v>0</v>
      </c>
      <c r="N83" s="70"/>
      <c r="O83" s="59"/>
      <c r="P83" s="60"/>
      <c r="Q83" s="70"/>
      <c r="R83" s="118"/>
      <c r="S83" s="54"/>
      <c r="T83" s="54"/>
    </row>
    <row r="84" spans="1:20" ht="12.75" hidden="1">
      <c r="A84" s="66" t="s">
        <v>30</v>
      </c>
      <c r="B84" s="64" t="s">
        <v>10</v>
      </c>
      <c r="C84" s="77"/>
      <c r="D84" s="69"/>
      <c r="E84" s="65"/>
      <c r="F84" s="65"/>
      <c r="G84" s="65"/>
      <c r="H84" s="60"/>
      <c r="I84" s="60"/>
      <c r="J84" s="60"/>
      <c r="K84" s="55"/>
      <c r="L84" s="55"/>
      <c r="M84" s="57">
        <f t="shared" si="6"/>
        <v>0</v>
      </c>
      <c r="N84" s="70"/>
      <c r="O84" s="59"/>
      <c r="P84" s="60"/>
      <c r="Q84" s="70"/>
      <c r="R84" s="118"/>
      <c r="S84" s="54"/>
      <c r="T84" s="54"/>
    </row>
    <row r="85" spans="1:20" ht="15" customHeight="1">
      <c r="A85" s="78" t="s">
        <v>119</v>
      </c>
      <c r="B85" s="79" t="s">
        <v>96</v>
      </c>
      <c r="C85" s="77"/>
      <c r="D85" s="69"/>
      <c r="E85" s="65"/>
      <c r="F85" s="65"/>
      <c r="G85" s="65"/>
      <c r="H85" s="60"/>
      <c r="I85" s="60"/>
      <c r="J85" s="60"/>
      <c r="K85" s="55"/>
      <c r="L85" s="55"/>
      <c r="M85" s="57"/>
      <c r="N85" s="95">
        <v>200</v>
      </c>
      <c r="O85" s="94"/>
      <c r="P85" s="22"/>
      <c r="Q85" s="95">
        <v>50</v>
      </c>
      <c r="R85" s="116">
        <v>50</v>
      </c>
      <c r="S85" s="54">
        <v>205</v>
      </c>
      <c r="T85" s="54">
        <v>210</v>
      </c>
    </row>
    <row r="86" spans="1:20" ht="12.75">
      <c r="A86" s="61" t="s">
        <v>144</v>
      </c>
      <c r="B86" s="12" t="s">
        <v>36</v>
      </c>
      <c r="C86" s="77" t="e">
        <f>#REF!+C88+C100</f>
        <v>#REF!</v>
      </c>
      <c r="D86" s="69"/>
      <c r="E86" s="65"/>
      <c r="F86" s="65"/>
      <c r="G86" s="65"/>
      <c r="H86" s="54">
        <v>1352.1</v>
      </c>
      <c r="I86" s="54">
        <v>71</v>
      </c>
      <c r="J86" s="60" t="e">
        <f>#REF!+J101</f>
        <v>#REF!</v>
      </c>
      <c r="K86" s="55"/>
      <c r="L86" s="55" t="e">
        <f>#REF!+L100</f>
        <v>#REF!</v>
      </c>
      <c r="M86" s="57" t="e">
        <f>J86+L86</f>
        <v>#REF!</v>
      </c>
      <c r="N86" s="63">
        <f>SUM(N87+N90+N95+N94)</f>
        <v>7962</v>
      </c>
      <c r="O86" s="63">
        <f aca="true" t="shared" si="7" ref="O86:T86">SUM(O87+O90+O95)</f>
        <v>41200</v>
      </c>
      <c r="P86" s="63">
        <f t="shared" si="7"/>
        <v>44200</v>
      </c>
      <c r="Q86" s="63">
        <f t="shared" si="7"/>
        <v>40908.399999999994</v>
      </c>
      <c r="R86" s="63">
        <f t="shared" si="7"/>
        <v>40945.4</v>
      </c>
      <c r="S86" s="63">
        <f t="shared" si="7"/>
        <v>7807.8</v>
      </c>
      <c r="T86" s="63">
        <f t="shared" si="7"/>
        <v>7502.7</v>
      </c>
    </row>
    <row r="87" spans="1:20" ht="22.5">
      <c r="A87" s="66" t="s">
        <v>143</v>
      </c>
      <c r="B87" s="79" t="s">
        <v>153</v>
      </c>
      <c r="C87" s="77">
        <v>1497000</v>
      </c>
      <c r="D87" s="80">
        <v>171382</v>
      </c>
      <c r="E87" s="53">
        <v>14.73</v>
      </c>
      <c r="F87" s="53"/>
      <c r="G87" s="53"/>
      <c r="H87" s="60">
        <v>1122.8</v>
      </c>
      <c r="I87" s="54">
        <v>88</v>
      </c>
      <c r="J87" s="60">
        <v>705684.5</v>
      </c>
      <c r="K87" s="55"/>
      <c r="L87" s="55">
        <v>987958.3</v>
      </c>
      <c r="M87" s="57">
        <f>J87+L87</f>
        <v>1693642.8</v>
      </c>
      <c r="N87" s="93">
        <f>SUM(N88:N89)</f>
        <v>7577.7</v>
      </c>
      <c r="O87" s="93">
        <f aca="true" t="shared" si="8" ref="O87:T87">SUM(O88:O89)</f>
        <v>41200</v>
      </c>
      <c r="P87" s="93">
        <f t="shared" si="8"/>
        <v>44200</v>
      </c>
      <c r="Q87" s="93">
        <f t="shared" si="8"/>
        <v>37600</v>
      </c>
      <c r="R87" s="93">
        <f t="shared" si="8"/>
        <v>37600</v>
      </c>
      <c r="S87" s="93">
        <f t="shared" si="8"/>
        <v>7422</v>
      </c>
      <c r="T87" s="93">
        <f t="shared" si="8"/>
        <v>7111.2</v>
      </c>
    </row>
    <row r="88" spans="1:20" s="123" customFormat="1" ht="12.75">
      <c r="A88" s="15"/>
      <c r="B88" s="13" t="s">
        <v>155</v>
      </c>
      <c r="C88" s="20">
        <f>C91+C96+C97</f>
        <v>31000</v>
      </c>
      <c r="D88" s="19"/>
      <c r="E88" s="26"/>
      <c r="F88" s="26"/>
      <c r="G88" s="26"/>
      <c r="H88" s="23">
        <v>142</v>
      </c>
      <c r="I88" s="22">
        <v>25.1</v>
      </c>
      <c r="J88" s="22">
        <f>J91+J96+J97</f>
        <v>15500</v>
      </c>
      <c r="K88" s="24"/>
      <c r="L88" s="24">
        <v>15500</v>
      </c>
      <c r="M88" s="25">
        <f>J88+L88</f>
        <v>31000</v>
      </c>
      <c r="N88" s="125">
        <v>721.7</v>
      </c>
      <c r="O88" s="94">
        <v>41200</v>
      </c>
      <c r="P88" s="22">
        <v>44200</v>
      </c>
      <c r="Q88" s="95">
        <v>37600</v>
      </c>
      <c r="R88" s="116">
        <v>37600</v>
      </c>
      <c r="S88" s="23">
        <v>619</v>
      </c>
      <c r="T88" s="23">
        <v>703.2</v>
      </c>
    </row>
    <row r="89" spans="1:20" ht="12.75">
      <c r="A89" s="66"/>
      <c r="B89" s="13" t="s">
        <v>156</v>
      </c>
      <c r="C89" s="77"/>
      <c r="D89" s="69"/>
      <c r="E89" s="65"/>
      <c r="F89" s="65"/>
      <c r="G89" s="65"/>
      <c r="H89" s="54"/>
      <c r="I89" s="60"/>
      <c r="J89" s="60"/>
      <c r="K89" s="55"/>
      <c r="L89" s="55"/>
      <c r="M89" s="57"/>
      <c r="N89" s="93">
        <v>6856</v>
      </c>
      <c r="O89" s="94"/>
      <c r="P89" s="22"/>
      <c r="Q89" s="93">
        <v>0</v>
      </c>
      <c r="R89" s="115">
        <v>0</v>
      </c>
      <c r="S89" s="54">
        <v>6803</v>
      </c>
      <c r="T89" s="54">
        <v>6408</v>
      </c>
    </row>
    <row r="90" spans="1:20" ht="12.75">
      <c r="A90" s="61" t="s">
        <v>157</v>
      </c>
      <c r="B90" s="47" t="s">
        <v>38</v>
      </c>
      <c r="C90" s="77"/>
      <c r="D90" s="69"/>
      <c r="E90" s="65"/>
      <c r="F90" s="65"/>
      <c r="G90" s="65"/>
      <c r="H90" s="54"/>
      <c r="I90" s="60"/>
      <c r="J90" s="60"/>
      <c r="K90" s="55"/>
      <c r="L90" s="55"/>
      <c r="M90" s="57"/>
      <c r="N90" s="63">
        <v>138</v>
      </c>
      <c r="O90" s="63">
        <f>O93+O92</f>
        <v>0</v>
      </c>
      <c r="P90" s="63">
        <f>P93+P92</f>
        <v>0</v>
      </c>
      <c r="Q90" s="63">
        <f>Q93+Q92</f>
        <v>69.2</v>
      </c>
      <c r="R90" s="63">
        <f>R93+R92</f>
        <v>66.10000000000001</v>
      </c>
      <c r="S90" s="63">
        <v>139.5</v>
      </c>
      <c r="T90" s="63">
        <v>145.2</v>
      </c>
    </row>
    <row r="91" spans="1:20" ht="33.75">
      <c r="A91" s="61" t="s">
        <v>145</v>
      </c>
      <c r="B91" s="82" t="s">
        <v>152</v>
      </c>
      <c r="C91" s="77">
        <v>0</v>
      </c>
      <c r="D91" s="69"/>
      <c r="E91" s="65"/>
      <c r="F91" s="65"/>
      <c r="G91" s="65"/>
      <c r="H91" s="54"/>
      <c r="I91" s="60"/>
      <c r="J91" s="60">
        <v>0</v>
      </c>
      <c r="K91" s="55"/>
      <c r="L91" s="55"/>
      <c r="M91" s="57">
        <f>J91+L91</f>
        <v>0</v>
      </c>
      <c r="N91" s="124">
        <v>0</v>
      </c>
      <c r="O91" s="59"/>
      <c r="P91" s="60"/>
      <c r="Q91" s="63">
        <v>32.3</v>
      </c>
      <c r="R91" s="114">
        <v>32.3</v>
      </c>
      <c r="S91" s="54">
        <v>0</v>
      </c>
      <c r="T91" s="54">
        <v>0</v>
      </c>
    </row>
    <row r="92" spans="1:22" ht="91.5" customHeight="1">
      <c r="A92" s="61" t="s">
        <v>145</v>
      </c>
      <c r="B92" s="82" t="s">
        <v>138</v>
      </c>
      <c r="C92" s="77"/>
      <c r="D92" s="69"/>
      <c r="E92" s="65"/>
      <c r="F92" s="65"/>
      <c r="G92" s="65"/>
      <c r="H92" s="54"/>
      <c r="I92" s="60"/>
      <c r="J92" s="60"/>
      <c r="K92" s="55"/>
      <c r="L92" s="55"/>
      <c r="M92" s="57"/>
      <c r="N92" s="63">
        <v>0.7</v>
      </c>
      <c r="O92" s="59"/>
      <c r="P92" s="60"/>
      <c r="Q92" s="63">
        <v>0.7</v>
      </c>
      <c r="R92" s="114">
        <v>0.7</v>
      </c>
      <c r="S92" s="54">
        <v>0.7</v>
      </c>
      <c r="T92" s="54">
        <v>0.7</v>
      </c>
      <c r="V92" s="97"/>
    </row>
    <row r="93" spans="1:20" ht="45">
      <c r="A93" s="61" t="s">
        <v>146</v>
      </c>
      <c r="B93" s="82" t="s">
        <v>150</v>
      </c>
      <c r="C93" s="77"/>
      <c r="D93" s="69"/>
      <c r="E93" s="65"/>
      <c r="F93" s="65"/>
      <c r="G93" s="65"/>
      <c r="H93" s="54"/>
      <c r="I93" s="60"/>
      <c r="J93" s="60"/>
      <c r="K93" s="55"/>
      <c r="L93" s="55"/>
      <c r="M93" s="57"/>
      <c r="N93" s="63">
        <v>137.3</v>
      </c>
      <c r="O93" s="59"/>
      <c r="P93" s="60"/>
      <c r="Q93" s="63">
        <v>68.5</v>
      </c>
      <c r="R93" s="114">
        <v>65.4</v>
      </c>
      <c r="S93" s="54">
        <v>138.8</v>
      </c>
      <c r="T93" s="54">
        <v>144.5</v>
      </c>
    </row>
    <row r="94" spans="1:20" ht="22.5">
      <c r="A94" s="61" t="s">
        <v>148</v>
      </c>
      <c r="B94" s="82" t="s">
        <v>158</v>
      </c>
      <c r="C94" s="77"/>
      <c r="D94" s="69"/>
      <c r="E94" s="65"/>
      <c r="F94" s="65"/>
      <c r="G94" s="65"/>
      <c r="H94" s="54"/>
      <c r="I94" s="60"/>
      <c r="J94" s="60"/>
      <c r="K94" s="55"/>
      <c r="L94" s="55"/>
      <c r="M94" s="57"/>
      <c r="N94" s="63">
        <v>0</v>
      </c>
      <c r="O94" s="59"/>
      <c r="P94" s="60"/>
      <c r="Q94" s="63"/>
      <c r="R94" s="114"/>
      <c r="S94" s="54"/>
      <c r="T94" s="54"/>
    </row>
    <row r="95" spans="1:20" ht="23.25" thickBot="1">
      <c r="A95" s="61" t="s">
        <v>147</v>
      </c>
      <c r="B95" s="82" t="s">
        <v>151</v>
      </c>
      <c r="C95" s="77"/>
      <c r="D95" s="69"/>
      <c r="E95" s="65"/>
      <c r="F95" s="65"/>
      <c r="G95" s="65"/>
      <c r="H95" s="54"/>
      <c r="I95" s="60"/>
      <c r="J95" s="60"/>
      <c r="K95" s="55"/>
      <c r="L95" s="55"/>
      <c r="M95" s="57"/>
      <c r="N95" s="63">
        <v>246.3</v>
      </c>
      <c r="O95" s="59"/>
      <c r="P95" s="60"/>
      <c r="Q95" s="63">
        <v>3239.2</v>
      </c>
      <c r="R95" s="114">
        <v>3279.3</v>
      </c>
      <c r="S95" s="54">
        <v>246.3</v>
      </c>
      <c r="T95" s="54">
        <v>246.3</v>
      </c>
    </row>
    <row r="96" spans="1:20" ht="12.75" hidden="1">
      <c r="A96" s="15" t="s">
        <v>120</v>
      </c>
      <c r="B96" s="13" t="s">
        <v>42</v>
      </c>
      <c r="C96" s="20">
        <v>31000</v>
      </c>
      <c r="D96" s="19"/>
      <c r="E96" s="26"/>
      <c r="F96" s="26"/>
      <c r="G96" s="26"/>
      <c r="H96" s="23"/>
      <c r="I96" s="22"/>
      <c r="J96" s="22">
        <v>15500</v>
      </c>
      <c r="K96" s="24"/>
      <c r="L96" s="24">
        <v>15500</v>
      </c>
      <c r="M96" s="25">
        <f aca="true" t="shared" si="9" ref="M96:M102">J96+L96</f>
        <v>31000</v>
      </c>
      <c r="N96" s="93">
        <v>0</v>
      </c>
      <c r="O96" s="94">
        <v>41200</v>
      </c>
      <c r="P96" s="22">
        <v>44200</v>
      </c>
      <c r="Q96" s="93">
        <v>0</v>
      </c>
      <c r="R96" s="115">
        <v>0</v>
      </c>
      <c r="S96" s="54">
        <v>0</v>
      </c>
      <c r="T96" s="54">
        <v>0</v>
      </c>
    </row>
    <row r="97" spans="1:20" ht="12.75" hidden="1">
      <c r="A97" s="66" t="s">
        <v>91</v>
      </c>
      <c r="B97" s="64" t="s">
        <v>40</v>
      </c>
      <c r="C97" s="77">
        <v>0</v>
      </c>
      <c r="D97" s="69"/>
      <c r="E97" s="65"/>
      <c r="F97" s="65"/>
      <c r="G97" s="65"/>
      <c r="H97" s="54">
        <v>142</v>
      </c>
      <c r="I97" s="60">
        <v>25.1</v>
      </c>
      <c r="J97" s="60">
        <v>0</v>
      </c>
      <c r="K97" s="55"/>
      <c r="L97" s="55"/>
      <c r="M97" s="57">
        <f t="shared" si="9"/>
        <v>0</v>
      </c>
      <c r="N97" s="70"/>
      <c r="O97" s="59"/>
      <c r="P97" s="60"/>
      <c r="Q97" s="70"/>
      <c r="R97" s="118"/>
      <c r="S97" s="54"/>
      <c r="T97" s="54"/>
    </row>
    <row r="98" spans="1:20" ht="12.75" hidden="1">
      <c r="A98" s="61" t="s">
        <v>43</v>
      </c>
      <c r="B98" s="47" t="s">
        <v>42</v>
      </c>
      <c r="C98" s="77">
        <v>0</v>
      </c>
      <c r="D98" s="69"/>
      <c r="E98" s="65"/>
      <c r="F98" s="65"/>
      <c r="G98" s="65"/>
      <c r="H98" s="60">
        <v>87.2</v>
      </c>
      <c r="I98" s="60">
        <v>100</v>
      </c>
      <c r="J98" s="60"/>
      <c r="K98" s="55"/>
      <c r="L98" s="55"/>
      <c r="M98" s="57">
        <f t="shared" si="9"/>
        <v>0</v>
      </c>
      <c r="N98" s="70"/>
      <c r="O98" s="59"/>
      <c r="P98" s="60"/>
      <c r="Q98" s="70"/>
      <c r="R98" s="118"/>
      <c r="S98" s="54"/>
      <c r="T98" s="54"/>
    </row>
    <row r="99" spans="1:20" ht="12.75" hidden="1">
      <c r="A99" s="50" t="s">
        <v>45</v>
      </c>
      <c r="B99" s="64" t="s">
        <v>44</v>
      </c>
      <c r="C99" s="81"/>
      <c r="D99" s="52"/>
      <c r="E99" s="65"/>
      <c r="F99" s="65"/>
      <c r="G99" s="65"/>
      <c r="H99" s="60">
        <v>87.2</v>
      </c>
      <c r="I99" s="60">
        <v>100</v>
      </c>
      <c r="J99" s="60"/>
      <c r="K99" s="55"/>
      <c r="L99" s="55"/>
      <c r="M99" s="57">
        <f t="shared" si="9"/>
        <v>0</v>
      </c>
      <c r="N99" s="70"/>
      <c r="O99" s="59"/>
      <c r="P99" s="60"/>
      <c r="Q99" s="70"/>
      <c r="R99" s="118"/>
      <c r="S99" s="54"/>
      <c r="T99" s="54"/>
    </row>
    <row r="100" spans="1:20" ht="12.75" hidden="1">
      <c r="A100" s="66" t="s">
        <v>47</v>
      </c>
      <c r="B100" s="64" t="s">
        <v>46</v>
      </c>
      <c r="C100" s="81">
        <v>36000</v>
      </c>
      <c r="D100" s="52"/>
      <c r="E100" s="65"/>
      <c r="F100" s="65"/>
      <c r="G100" s="65"/>
      <c r="H100" s="60">
        <v>87.2</v>
      </c>
      <c r="I100" s="60">
        <v>100</v>
      </c>
      <c r="J100" s="60"/>
      <c r="K100" s="55"/>
      <c r="L100" s="55">
        <v>36000</v>
      </c>
      <c r="M100" s="57">
        <f t="shared" si="9"/>
        <v>36000</v>
      </c>
      <c r="N100" s="70"/>
      <c r="O100" s="59"/>
      <c r="P100" s="60"/>
      <c r="Q100" s="70"/>
      <c r="R100" s="118"/>
      <c r="S100" s="54"/>
      <c r="T100" s="54"/>
    </row>
    <row r="101" spans="1:20" ht="12.75" hidden="1">
      <c r="A101" s="66" t="s">
        <v>79</v>
      </c>
      <c r="B101" s="64" t="s">
        <v>46</v>
      </c>
      <c r="C101" s="81">
        <v>0</v>
      </c>
      <c r="D101" s="52"/>
      <c r="E101" s="65"/>
      <c r="F101" s="65"/>
      <c r="G101" s="65"/>
      <c r="H101" s="60"/>
      <c r="I101" s="60"/>
      <c r="J101" s="60">
        <v>0</v>
      </c>
      <c r="K101" s="55"/>
      <c r="L101" s="55"/>
      <c r="M101" s="57">
        <f t="shared" si="9"/>
        <v>0</v>
      </c>
      <c r="N101" s="70"/>
      <c r="O101" s="59"/>
      <c r="P101" s="60"/>
      <c r="Q101" s="70"/>
      <c r="R101" s="118"/>
      <c r="S101" s="54"/>
      <c r="T101" s="54"/>
    </row>
    <row r="102" spans="1:20" ht="12.75" hidden="1">
      <c r="A102" s="61" t="s">
        <v>71</v>
      </c>
      <c r="B102" s="64" t="s">
        <v>72</v>
      </c>
      <c r="C102" s="81"/>
      <c r="D102" s="52"/>
      <c r="E102" s="65"/>
      <c r="F102" s="65"/>
      <c r="G102" s="65"/>
      <c r="H102" s="60"/>
      <c r="I102" s="60"/>
      <c r="J102" s="60"/>
      <c r="K102" s="55"/>
      <c r="L102" s="55"/>
      <c r="M102" s="57">
        <f t="shared" si="9"/>
        <v>0</v>
      </c>
      <c r="N102" s="70"/>
      <c r="O102" s="59"/>
      <c r="P102" s="60"/>
      <c r="Q102" s="70"/>
      <c r="R102" s="118"/>
      <c r="S102" s="54"/>
      <c r="T102" s="54"/>
    </row>
    <row r="103" spans="1:20" ht="12.75" hidden="1">
      <c r="A103" s="15" t="s">
        <v>121</v>
      </c>
      <c r="B103" s="13" t="s">
        <v>101</v>
      </c>
      <c r="C103" s="81"/>
      <c r="D103" s="52"/>
      <c r="E103" s="65"/>
      <c r="F103" s="65"/>
      <c r="G103" s="65"/>
      <c r="H103" s="60"/>
      <c r="I103" s="60"/>
      <c r="J103" s="60"/>
      <c r="K103" s="55"/>
      <c r="L103" s="55"/>
      <c r="M103" s="57"/>
      <c r="N103" s="96">
        <v>0</v>
      </c>
      <c r="O103" s="94"/>
      <c r="P103" s="22"/>
      <c r="Q103" s="96">
        <v>0</v>
      </c>
      <c r="R103" s="119">
        <v>0</v>
      </c>
      <c r="S103" s="54">
        <v>0</v>
      </c>
      <c r="T103" s="54">
        <v>0</v>
      </c>
    </row>
    <row r="104" spans="1:20" ht="12.75" hidden="1">
      <c r="A104" s="15" t="s">
        <v>121</v>
      </c>
      <c r="B104" s="13" t="s">
        <v>101</v>
      </c>
      <c r="C104" s="81"/>
      <c r="D104" s="52"/>
      <c r="E104" s="65"/>
      <c r="F104" s="65"/>
      <c r="G104" s="65"/>
      <c r="H104" s="60"/>
      <c r="I104" s="60"/>
      <c r="J104" s="60"/>
      <c r="K104" s="55"/>
      <c r="L104" s="55"/>
      <c r="M104" s="57"/>
      <c r="N104" s="96">
        <v>0</v>
      </c>
      <c r="O104" s="94"/>
      <c r="P104" s="22"/>
      <c r="Q104" s="96">
        <v>0</v>
      </c>
      <c r="R104" s="119">
        <v>0</v>
      </c>
      <c r="S104" s="54">
        <v>0</v>
      </c>
      <c r="T104" s="54">
        <v>0</v>
      </c>
    </row>
    <row r="105" spans="1:20" ht="22.5" hidden="1">
      <c r="A105" s="15" t="s">
        <v>122</v>
      </c>
      <c r="B105" s="79" t="s">
        <v>102</v>
      </c>
      <c r="C105" s="81"/>
      <c r="D105" s="52"/>
      <c r="E105" s="65"/>
      <c r="F105" s="65"/>
      <c r="G105" s="65"/>
      <c r="H105" s="60"/>
      <c r="I105" s="60"/>
      <c r="J105" s="60"/>
      <c r="K105" s="55"/>
      <c r="L105" s="55"/>
      <c r="M105" s="57"/>
      <c r="N105" s="96">
        <v>0</v>
      </c>
      <c r="O105" s="94"/>
      <c r="P105" s="22"/>
      <c r="Q105" s="96">
        <v>0</v>
      </c>
      <c r="R105" s="119">
        <v>0</v>
      </c>
      <c r="S105" s="54">
        <v>0</v>
      </c>
      <c r="T105" s="54">
        <v>0</v>
      </c>
    </row>
    <row r="106" spans="1:20" ht="36" customHeight="1" hidden="1" thickBot="1">
      <c r="A106" s="61" t="s">
        <v>148</v>
      </c>
      <c r="B106" s="82" t="s">
        <v>149</v>
      </c>
      <c r="C106" s="67">
        <v>100000</v>
      </c>
      <c r="D106" s="69"/>
      <c r="E106" s="65"/>
      <c r="F106" s="65"/>
      <c r="G106" s="65"/>
      <c r="H106" s="60">
        <v>15.8</v>
      </c>
      <c r="I106" s="60">
        <v>79.2</v>
      </c>
      <c r="J106" s="60">
        <v>0</v>
      </c>
      <c r="K106" s="55"/>
      <c r="L106" s="55">
        <v>100000</v>
      </c>
      <c r="M106" s="57">
        <f>J106+L106</f>
        <v>100000</v>
      </c>
      <c r="N106" s="83"/>
      <c r="O106" s="59">
        <v>114383</v>
      </c>
      <c r="P106" s="60">
        <v>122504</v>
      </c>
      <c r="Q106" s="83">
        <v>0</v>
      </c>
      <c r="R106" s="120">
        <v>0</v>
      </c>
      <c r="S106" s="54">
        <v>0</v>
      </c>
      <c r="T106" s="54">
        <v>0</v>
      </c>
    </row>
    <row r="107" spans="1:20" ht="13.5" hidden="1" thickBot="1">
      <c r="A107" s="84"/>
      <c r="B107" s="85"/>
      <c r="C107" s="86"/>
      <c r="D107" s="69"/>
      <c r="E107" s="65"/>
      <c r="F107" s="65"/>
      <c r="G107" s="65"/>
      <c r="H107" s="60"/>
      <c r="I107" s="60"/>
      <c r="J107" s="60"/>
      <c r="K107" s="55"/>
      <c r="L107" s="55"/>
      <c r="M107" s="57">
        <f>J107+L107</f>
        <v>0</v>
      </c>
      <c r="N107" s="87"/>
      <c r="O107" s="59"/>
      <c r="P107" s="60"/>
      <c r="Q107" s="87"/>
      <c r="R107" s="121"/>
      <c r="S107" s="54"/>
      <c r="T107" s="60"/>
    </row>
    <row r="108" spans="1:20" ht="13.5" thickBot="1">
      <c r="A108" s="88"/>
      <c r="B108" s="89" t="s">
        <v>11</v>
      </c>
      <c r="C108" s="90" t="e">
        <f>C22+C86+C106+C107</f>
        <v>#REF!</v>
      </c>
      <c r="D108" s="90">
        <f>D22+D87</f>
        <v>187119.26</v>
      </c>
      <c r="E108" s="91">
        <v>7.66</v>
      </c>
      <c r="F108" s="53"/>
      <c r="G108" s="53"/>
      <c r="H108" s="54">
        <f>H22+H86+H106</f>
        <v>1611.8999999999999</v>
      </c>
      <c r="I108" s="60">
        <v>63.6</v>
      </c>
      <c r="J108" s="55" t="e">
        <f>J22+J86+J106</f>
        <v>#REF!</v>
      </c>
      <c r="K108" s="55"/>
      <c r="L108" s="55" t="e">
        <f>L22+L86</f>
        <v>#REF!</v>
      </c>
      <c r="M108" s="57" t="e">
        <f>J108+L108</f>
        <v>#REF!</v>
      </c>
      <c r="N108" s="92">
        <f>N22+N86</f>
        <v>9237</v>
      </c>
      <c r="O108" s="92">
        <f aca="true" t="shared" si="10" ref="O108:T108">O22+O86</f>
        <v>1285200</v>
      </c>
      <c r="P108" s="92">
        <f t="shared" si="10"/>
        <v>1318200</v>
      </c>
      <c r="Q108" s="92">
        <f t="shared" si="10"/>
        <v>42200.09999999999</v>
      </c>
      <c r="R108" s="92">
        <f t="shared" si="10"/>
        <v>42237.1</v>
      </c>
      <c r="S108" s="92">
        <f t="shared" si="10"/>
        <v>9122.9</v>
      </c>
      <c r="T108" s="92">
        <f t="shared" si="10"/>
        <v>8892.7</v>
      </c>
    </row>
    <row r="109" spans="1:20" ht="12.75">
      <c r="A109" s="8"/>
      <c r="B109" s="7" t="s">
        <v>89</v>
      </c>
      <c r="C109" s="5"/>
      <c r="D109" s="5"/>
      <c r="E109" s="3"/>
      <c r="F109" s="3"/>
      <c r="G109" s="3"/>
      <c r="H109" s="27"/>
      <c r="I109" s="27"/>
      <c r="J109" s="27"/>
      <c r="K109" s="27"/>
      <c r="L109" s="27"/>
      <c r="M109" s="27"/>
      <c r="N109" s="28">
        <v>50</v>
      </c>
      <c r="O109" s="28">
        <f>O22*5%</f>
        <v>62200</v>
      </c>
      <c r="P109" s="28">
        <f>P22*5%</f>
        <v>63700</v>
      </c>
      <c r="Q109" s="28">
        <f>Q22*5%</f>
        <v>64.58500000000001</v>
      </c>
      <c r="R109" s="28">
        <f>R22*5%</f>
        <v>64.58500000000001</v>
      </c>
      <c r="S109" s="28">
        <v>50</v>
      </c>
      <c r="T109" s="28">
        <v>50</v>
      </c>
    </row>
    <row r="110" spans="1:20" ht="12.75">
      <c r="A110" s="8"/>
      <c r="B110" s="7" t="s">
        <v>90</v>
      </c>
      <c r="C110" s="5"/>
      <c r="D110" s="5"/>
      <c r="E110" s="3"/>
      <c r="F110" s="3"/>
      <c r="G110" s="3"/>
      <c r="H110" s="27"/>
      <c r="I110" s="27"/>
      <c r="J110" s="27"/>
      <c r="K110" s="27"/>
      <c r="L110" s="27"/>
      <c r="M110" s="27"/>
      <c r="N110" s="28">
        <v>9287</v>
      </c>
      <c r="O110" s="28">
        <f aca="true" t="shared" si="11" ref="O110:T110">O108+O109</f>
        <v>1347400</v>
      </c>
      <c r="P110" s="28">
        <f t="shared" si="11"/>
        <v>1381900</v>
      </c>
      <c r="Q110" s="28">
        <f t="shared" si="11"/>
        <v>42264.68499999999</v>
      </c>
      <c r="R110" s="28">
        <f t="shared" si="11"/>
        <v>42301.685</v>
      </c>
      <c r="S110" s="28">
        <f t="shared" si="11"/>
        <v>9172.9</v>
      </c>
      <c r="T110" s="28">
        <f t="shared" si="11"/>
        <v>8942.7</v>
      </c>
    </row>
    <row r="111" spans="1:7" ht="12.75">
      <c r="A111" s="8"/>
      <c r="B111" s="9"/>
      <c r="C111" s="4"/>
      <c r="D111" s="4"/>
      <c r="E111" s="3"/>
      <c r="F111" s="3"/>
      <c r="G111" s="3"/>
    </row>
    <row r="112" spans="1:7" ht="12.75">
      <c r="A112" s="6"/>
      <c r="B112" s="9" t="s">
        <v>126</v>
      </c>
      <c r="C112" s="5"/>
      <c r="D112" s="5"/>
      <c r="E112" s="3"/>
      <c r="F112" s="3"/>
      <c r="G112" s="3"/>
    </row>
    <row r="113" spans="1:7" ht="12.75">
      <c r="A113" s="6"/>
      <c r="B113" s="7"/>
      <c r="C113" s="5"/>
      <c r="D113" s="5"/>
      <c r="E113" s="3"/>
      <c r="F113" s="3"/>
      <c r="G113" s="3"/>
    </row>
    <row r="114" spans="1:7" ht="12.75">
      <c r="A114" s="8"/>
      <c r="B114" s="9"/>
      <c r="C114" s="4"/>
      <c r="D114" s="4"/>
      <c r="E114" s="3"/>
      <c r="F114" s="3"/>
      <c r="G114" s="3"/>
    </row>
    <row r="115" spans="1:7" ht="12.75">
      <c r="A115" s="8"/>
      <c r="B115" s="9"/>
      <c r="C115" s="4"/>
      <c r="D115" s="4"/>
      <c r="E115" s="3"/>
      <c r="F115" s="3"/>
      <c r="G115" s="3"/>
    </row>
    <row r="116" spans="1:7" ht="12.75">
      <c r="A116" s="8"/>
      <c r="B116" s="9"/>
      <c r="C116" s="4"/>
      <c r="D116" s="4"/>
      <c r="E116" s="3"/>
      <c r="F116" s="3"/>
      <c r="G116" s="3"/>
    </row>
    <row r="117" spans="1:7" ht="12.75">
      <c r="A117" s="8"/>
      <c r="B117" s="9"/>
      <c r="C117" s="4"/>
      <c r="D117" s="4"/>
      <c r="E117" s="3"/>
      <c r="F117" s="3"/>
      <c r="G117" s="3"/>
    </row>
    <row r="118" spans="1:7" ht="12.75">
      <c r="A118" s="10"/>
      <c r="B118" s="11"/>
      <c r="C118" s="2"/>
      <c r="D118" s="2"/>
      <c r="E118" s="3"/>
      <c r="F118" s="3"/>
      <c r="G118" s="3"/>
    </row>
    <row r="119" spans="1:7" ht="12.75">
      <c r="A119" s="10"/>
      <c r="B119" s="11"/>
      <c r="C119" s="2"/>
      <c r="D119" s="2"/>
      <c r="E119" s="3"/>
      <c r="F119" s="3"/>
      <c r="G119" s="3"/>
    </row>
    <row r="120" spans="1:7" ht="12.75">
      <c r="A120" s="8"/>
      <c r="B120" s="9"/>
      <c r="C120" s="4"/>
      <c r="D120" s="4"/>
      <c r="E120" s="3"/>
      <c r="F120" s="3"/>
      <c r="G120" s="3"/>
    </row>
    <row r="121" spans="1:7" ht="12.75">
      <c r="A121" s="6"/>
      <c r="B121" s="7"/>
      <c r="C121" s="5"/>
      <c r="D121" s="5"/>
      <c r="E121" s="3"/>
      <c r="F121" s="3"/>
      <c r="G121" s="3"/>
    </row>
    <row r="122" spans="1:7" ht="12.75">
      <c r="A122" s="8"/>
      <c r="B122" s="9"/>
      <c r="C122" s="4"/>
      <c r="D122" s="4"/>
      <c r="E122" s="3"/>
      <c r="F122" s="3"/>
      <c r="G122" s="3"/>
    </row>
    <row r="123" spans="1:7" ht="12.75">
      <c r="A123" s="8"/>
      <c r="B123" s="9"/>
      <c r="C123" s="4"/>
      <c r="D123" s="4"/>
      <c r="E123" s="3"/>
      <c r="F123" s="3"/>
      <c r="G123" s="3"/>
    </row>
    <row r="124" spans="1:7" ht="12.75">
      <c r="A124" s="8"/>
      <c r="B124" s="9"/>
      <c r="C124" s="5"/>
      <c r="D124" s="5"/>
      <c r="E124" s="3"/>
      <c r="F124" s="3"/>
      <c r="G124" s="3"/>
    </row>
    <row r="125" spans="1:7" ht="12.75">
      <c r="A125" s="8"/>
      <c r="B125" s="9"/>
      <c r="C125" s="5"/>
      <c r="D125" s="5"/>
      <c r="E125" s="3"/>
      <c r="F125" s="3"/>
      <c r="G125" s="3"/>
    </row>
    <row r="126" spans="1:7" ht="12.75">
      <c r="A126" s="8"/>
      <c r="B126" s="9"/>
      <c r="C126" s="5"/>
      <c r="D126" s="5"/>
      <c r="E126" s="3"/>
      <c r="F126" s="3"/>
      <c r="G126" s="3"/>
    </row>
    <row r="127" spans="1:7" ht="12.75">
      <c r="A127" s="8"/>
      <c r="B127" s="9"/>
      <c r="C127" s="4"/>
      <c r="D127" s="4"/>
      <c r="E127" s="3"/>
      <c r="F127" s="3"/>
      <c r="G127" s="3"/>
    </row>
    <row r="128" spans="1:7" ht="12.75">
      <c r="A128" s="8"/>
      <c r="B128" s="9"/>
      <c r="C128" s="4"/>
      <c r="D128" s="4"/>
      <c r="E128" s="3"/>
      <c r="F128" s="3"/>
      <c r="G128" s="3"/>
    </row>
    <row r="129" spans="1:7" ht="12.75">
      <c r="A129" s="8"/>
      <c r="B129" s="9"/>
      <c r="C129" s="4"/>
      <c r="D129" s="4"/>
      <c r="E129" s="3"/>
      <c r="F129" s="3"/>
      <c r="G129" s="3"/>
    </row>
    <row r="130" spans="1:7" ht="12.75">
      <c r="A130" s="8"/>
      <c r="B130" s="9"/>
      <c r="C130" s="4"/>
      <c r="D130" s="4"/>
      <c r="E130" s="3"/>
      <c r="F130" s="3"/>
      <c r="G130" s="3"/>
    </row>
    <row r="131" spans="1:7" ht="12.75">
      <c r="A131" s="8"/>
      <c r="B131" s="9"/>
      <c r="C131" s="4"/>
      <c r="D131" s="4"/>
      <c r="E131" s="3"/>
      <c r="F131" s="3"/>
      <c r="G131" s="3"/>
    </row>
    <row r="132" spans="1:7" ht="12.75">
      <c r="A132" s="10"/>
      <c r="B132" s="11"/>
      <c r="C132" s="2"/>
      <c r="D132" s="2"/>
      <c r="E132" s="3"/>
      <c r="F132" s="3"/>
      <c r="G132" s="3"/>
    </row>
  </sheetData>
  <sheetProtection/>
  <mergeCells count="7">
    <mergeCell ref="T20:T21"/>
    <mergeCell ref="B13:T13"/>
    <mergeCell ref="B14:T14"/>
    <mergeCell ref="B16:R16"/>
    <mergeCell ref="S20:S21"/>
    <mergeCell ref="A15:T15"/>
    <mergeCell ref="A18:T18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2020-11-14T06:16:59Z</cp:lastPrinted>
  <dcterms:created xsi:type="dcterms:W3CDTF">2004-05-05T05:50:38Z</dcterms:created>
  <dcterms:modified xsi:type="dcterms:W3CDTF">2020-11-14T06:17:12Z</dcterms:modified>
  <cp:category/>
  <cp:version/>
  <cp:contentType/>
  <cp:contentStatus/>
</cp:coreProperties>
</file>